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x - VEDLEJŠÍ  A OSTATNÍ..." sheetId="2" r:id="rId2"/>
    <sheet name="01x - BŘECLAV ELEKTRODÍLN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'00x - VEDLEJŠÍ  A OSTATNÍ...'!$C$80:$K$92</definedName>
    <definedName name="_xlnm.Print_Area" localSheetId="1">'00x - VEDLEJŠÍ  A OSTATNÍ...'!$C$4:$J$39,'00x - VEDLEJŠÍ  A OSTATNÍ...'!$C$45:$J$62,'00x - VEDLEJŠÍ  A OSTATNÍ...'!$C$68:$K$92</definedName>
    <definedName name="_xlnm.Print_Titles" localSheetId="1">'00x - VEDLEJŠÍ  A OSTATNÍ...'!$80:$80</definedName>
    <definedName name="_xlnm._FilterDatabase" localSheetId="2" hidden="1">'01x - BŘECLAV ELEKTRODÍLN...'!$C$94:$K$471</definedName>
    <definedName name="_xlnm.Print_Area" localSheetId="2">'01x - BŘECLAV ELEKTRODÍLN...'!$C$4:$J$39,'01x - BŘECLAV ELEKTRODÍLN...'!$C$45:$J$76,'01x - BŘECLAV ELEKTRODÍLN...'!$C$82:$K$471</definedName>
    <definedName name="_xlnm.Print_Titles" localSheetId="2">'01x - BŘECLAV ELEKTRODÍLN...'!$94:$94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465"/>
  <c r="BH465"/>
  <c r="BG465"/>
  <c r="BF465"/>
  <c r="T465"/>
  <c r="T464"/>
  <c r="R465"/>
  <c r="R464"/>
  <c r="P465"/>
  <c r="P464"/>
  <c r="BI460"/>
  <c r="BH460"/>
  <c r="BG460"/>
  <c r="BF460"/>
  <c r="T460"/>
  <c r="R460"/>
  <c r="P460"/>
  <c r="BI456"/>
  <c r="BH456"/>
  <c r="BG456"/>
  <c r="BF456"/>
  <c r="T456"/>
  <c r="R456"/>
  <c r="P456"/>
  <c r="BI450"/>
  <c r="BH450"/>
  <c r="BG450"/>
  <c r="BF450"/>
  <c r="T450"/>
  <c r="R450"/>
  <c r="P450"/>
  <c r="BI446"/>
  <c r="BH446"/>
  <c r="BG446"/>
  <c r="BF446"/>
  <c r="T446"/>
  <c r="R446"/>
  <c r="P446"/>
  <c r="BI445"/>
  <c r="BH445"/>
  <c r="BG445"/>
  <c r="BF445"/>
  <c r="T445"/>
  <c r="R445"/>
  <c r="P445"/>
  <c r="BI439"/>
  <c r="BH439"/>
  <c r="BG439"/>
  <c r="BF439"/>
  <c r="T439"/>
  <c r="R439"/>
  <c r="P439"/>
  <c r="BI434"/>
  <c r="BH434"/>
  <c r="BG434"/>
  <c r="BF434"/>
  <c r="T434"/>
  <c r="R434"/>
  <c r="P434"/>
  <c r="BI430"/>
  <c r="BH430"/>
  <c r="BG430"/>
  <c r="BF430"/>
  <c r="T430"/>
  <c r="R430"/>
  <c r="P430"/>
  <c r="BI425"/>
  <c r="BH425"/>
  <c r="BG425"/>
  <c r="BF425"/>
  <c r="T425"/>
  <c r="R425"/>
  <c r="P425"/>
  <c r="BI421"/>
  <c r="BH421"/>
  <c r="BG421"/>
  <c r="BF421"/>
  <c r="T421"/>
  <c r="R421"/>
  <c r="P421"/>
  <c r="BI414"/>
  <c r="BH414"/>
  <c r="BG414"/>
  <c r="BF414"/>
  <c r="T414"/>
  <c r="R414"/>
  <c r="P414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4"/>
  <c r="BH394"/>
  <c r="BG394"/>
  <c r="BF394"/>
  <c r="T394"/>
  <c r="T393"/>
  <c r="R394"/>
  <c r="R393"/>
  <c r="P394"/>
  <c r="P393"/>
  <c r="BI391"/>
  <c r="BH391"/>
  <c r="BG391"/>
  <c r="BF391"/>
  <c r="T391"/>
  <c r="R391"/>
  <c r="P391"/>
  <c r="BI368"/>
  <c r="BH368"/>
  <c r="BG368"/>
  <c r="BF368"/>
  <c r="T368"/>
  <c r="R368"/>
  <c r="P368"/>
  <c r="BI363"/>
  <c r="BH363"/>
  <c r="BG363"/>
  <c r="BF363"/>
  <c r="T363"/>
  <c r="R363"/>
  <c r="P363"/>
  <c r="BI359"/>
  <c r="BH359"/>
  <c r="BG359"/>
  <c r="BF359"/>
  <c r="T359"/>
  <c r="R359"/>
  <c r="P359"/>
  <c r="BI352"/>
  <c r="BH352"/>
  <c r="BG352"/>
  <c r="BF352"/>
  <c r="T352"/>
  <c r="R352"/>
  <c r="P352"/>
  <c r="BI347"/>
  <c r="BH347"/>
  <c r="BG347"/>
  <c r="BF347"/>
  <c r="T347"/>
  <c r="R347"/>
  <c r="P347"/>
  <c r="BI344"/>
  <c r="BH344"/>
  <c r="BG344"/>
  <c r="BF344"/>
  <c r="T344"/>
  <c r="R344"/>
  <c r="P344"/>
  <c r="BI339"/>
  <c r="BH339"/>
  <c r="BG339"/>
  <c r="BF339"/>
  <c r="T339"/>
  <c r="R339"/>
  <c r="P339"/>
  <c r="BI333"/>
  <c r="BH333"/>
  <c r="BG333"/>
  <c r="BF333"/>
  <c r="T333"/>
  <c r="R333"/>
  <c r="P333"/>
  <c r="BI327"/>
  <c r="BH327"/>
  <c r="BG327"/>
  <c r="BF327"/>
  <c r="T327"/>
  <c r="R327"/>
  <c r="P327"/>
  <c r="BI325"/>
  <c r="BH325"/>
  <c r="BG325"/>
  <c r="BF325"/>
  <c r="T325"/>
  <c r="R325"/>
  <c r="P325"/>
  <c r="BI320"/>
  <c r="BH320"/>
  <c r="BG320"/>
  <c r="BF320"/>
  <c r="T320"/>
  <c r="R320"/>
  <c r="P320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06"/>
  <c r="BH306"/>
  <c r="BG306"/>
  <c r="BF306"/>
  <c r="T306"/>
  <c r="R306"/>
  <c r="P306"/>
  <c r="BI300"/>
  <c r="BH300"/>
  <c r="BG300"/>
  <c r="BF300"/>
  <c r="T300"/>
  <c r="R300"/>
  <c r="P300"/>
  <c r="BI296"/>
  <c r="BH296"/>
  <c r="BG296"/>
  <c r="BF296"/>
  <c r="T296"/>
  <c r="T295"/>
  <c r="R296"/>
  <c r="R295"/>
  <c r="P296"/>
  <c r="P295"/>
  <c r="BI293"/>
  <c r="BH293"/>
  <c r="BG293"/>
  <c r="BF293"/>
  <c r="T293"/>
  <c r="R293"/>
  <c r="P293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08"/>
  <c r="BH208"/>
  <c r="BG208"/>
  <c r="BF208"/>
  <c r="T208"/>
  <c r="R208"/>
  <c r="P208"/>
  <c r="BI198"/>
  <c r="BH198"/>
  <c r="BG198"/>
  <c r="BF198"/>
  <c r="T198"/>
  <c r="R198"/>
  <c r="P198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49"/>
  <c r="BH149"/>
  <c r="BG149"/>
  <c r="BF149"/>
  <c r="T149"/>
  <c r="R149"/>
  <c r="P149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6"/>
  <c r="BH126"/>
  <c r="BG126"/>
  <c r="BF126"/>
  <c r="T126"/>
  <c r="R126"/>
  <c r="P126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3"/>
  <c r="BH103"/>
  <c r="BG103"/>
  <c r="BF103"/>
  <c r="T103"/>
  <c r="R103"/>
  <c r="P103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55"/>
  <c r="J17"/>
  <c r="J12"/>
  <c r="J52"/>
  <c r="E7"/>
  <c r="E85"/>
  <c i="2" r="J37"/>
  <c r="J36"/>
  <c i="1" r="AY55"/>
  <c i="2" r="J35"/>
  <c i="1" r="AX55"/>
  <c i="2" r="BI85"/>
  <c r="BH85"/>
  <c r="BG85"/>
  <c r="BF85"/>
  <c r="T85"/>
  <c r="T84"/>
  <c r="R85"/>
  <c r="R84"/>
  <c r="P85"/>
  <c r="P84"/>
  <c r="BI83"/>
  <c r="BH83"/>
  <c r="BG83"/>
  <c r="BF83"/>
  <c r="T83"/>
  <c r="R83"/>
  <c r="R82"/>
  <c r="R81"/>
  <c r="P83"/>
  <c r="P82"/>
  <c r="P81"/>
  <c i="1" r="AU55"/>
  <c i="2" r="J78"/>
  <c r="J77"/>
  <c r="F77"/>
  <c r="F75"/>
  <c r="E73"/>
  <c r="J55"/>
  <c r="J54"/>
  <c r="F54"/>
  <c r="F52"/>
  <c r="E50"/>
  <c r="J18"/>
  <c r="E18"/>
  <c r="F55"/>
  <c r="J17"/>
  <c r="J12"/>
  <c r="J75"/>
  <c r="E7"/>
  <c r="E48"/>
  <c i="1" r="L50"/>
  <c r="AM50"/>
  <c r="AM49"/>
  <c r="L49"/>
  <c r="AM47"/>
  <c r="L47"/>
  <c r="L45"/>
  <c r="L44"/>
  <c i="3" r="BK465"/>
  <c r="BK439"/>
  <c r="BK368"/>
  <c r="J327"/>
  <c r="BK274"/>
  <c r="J126"/>
  <c r="J306"/>
  <c r="BK208"/>
  <c r="BK425"/>
  <c r="J285"/>
  <c r="BK219"/>
  <c r="BK133"/>
  <c r="BK434"/>
  <c r="J394"/>
  <c r="J344"/>
  <c r="J316"/>
  <c r="J249"/>
  <c r="BK176"/>
  <c r="BK400"/>
  <c r="BK289"/>
  <c r="J460"/>
  <c r="J352"/>
  <c r="BK239"/>
  <c r="J198"/>
  <c r="BK296"/>
  <c r="BK238"/>
  <c r="J166"/>
  <c r="J421"/>
  <c r="J320"/>
  <c r="J264"/>
  <c r="J446"/>
  <c r="J368"/>
  <c r="BK222"/>
  <c r="J214"/>
  <c r="J156"/>
  <c i="2" r="J85"/>
  <c i="3" r="J445"/>
  <c r="J400"/>
  <c r="BK339"/>
  <c r="BK320"/>
  <c r="BK293"/>
  <c r="J241"/>
  <c r="J171"/>
  <c r="J363"/>
  <c r="BK269"/>
  <c r="J456"/>
  <c r="BK413"/>
  <c r="BK315"/>
  <c r="BK249"/>
  <c r="J238"/>
  <c r="J161"/>
  <c i="2" r="BK85"/>
  <c i="3" r="BK456"/>
  <c r="BK404"/>
  <c r="BK363"/>
  <c r="BK352"/>
  <c r="BK325"/>
  <c r="BK279"/>
  <c r="J219"/>
  <c r="BK161"/>
  <c r="J98"/>
  <c r="J359"/>
  <c r="J313"/>
  <c r="J115"/>
  <c r="BK445"/>
  <c r="J296"/>
  <c r="J158"/>
  <c r="J234"/>
  <c r="BK136"/>
  <c r="BK313"/>
  <c r="BK264"/>
  <c r="J229"/>
  <c r="J186"/>
  <c r="J118"/>
  <c r="J413"/>
  <c r="BK344"/>
  <c r="J300"/>
  <c r="J287"/>
  <c r="BK166"/>
  <c r="J465"/>
  <c r="BK414"/>
  <c r="J325"/>
  <c r="J279"/>
  <c r="BK189"/>
  <c r="J239"/>
  <c r="BK191"/>
  <c r="BK126"/>
  <c r="BK460"/>
  <c r="J408"/>
  <c r="BK347"/>
  <c r="BK306"/>
  <c r="J222"/>
  <c r="BK156"/>
  <c r="J333"/>
  <c r="J224"/>
  <c r="J430"/>
  <c r="J289"/>
  <c r="BK139"/>
  <c r="BK186"/>
  <c i="2" r="J83"/>
  <c i="3" r="BK446"/>
  <c r="BK359"/>
  <c r="BK333"/>
  <c r="BK300"/>
  <c r="BK234"/>
  <c r="J133"/>
  <c r="J414"/>
  <c r="BK327"/>
  <c r="BK214"/>
  <c r="BK421"/>
  <c r="BK287"/>
  <c r="BK118"/>
  <c r="J176"/>
  <c r="BK98"/>
  <c r="BK244"/>
  <c r="J189"/>
  <c r="J139"/>
  <c r="J425"/>
  <c r="J347"/>
  <c r="J274"/>
  <c r="BK110"/>
  <c r="J434"/>
  <c r="J293"/>
  <c r="BK254"/>
  <c r="J136"/>
  <c r="BK171"/>
  <c r="J110"/>
  <c i="2" r="BK83"/>
  <c i="3" r="J450"/>
  <c r="BK391"/>
  <c r="J315"/>
  <c r="BK259"/>
  <c r="BK198"/>
  <c r="BK408"/>
  <c r="BK285"/>
  <c r="J439"/>
  <c r="J259"/>
  <c r="BK224"/>
  <c r="BK149"/>
  <c i="1" r="AS54"/>
  <c i="3" r="BK282"/>
  <c r="J191"/>
  <c r="BK430"/>
  <c r="J339"/>
  <c r="J254"/>
  <c r="J404"/>
  <c r="J282"/>
  <c r="BK103"/>
  <c r="BK115"/>
  <c r="J269"/>
  <c r="J208"/>
  <c r="J149"/>
  <c r="J391"/>
  <c r="BK316"/>
  <c r="J244"/>
  <c r="BK450"/>
  <c r="BK394"/>
  <c r="BK241"/>
  <c r="BK229"/>
  <c r="BK158"/>
  <c r="J103"/>
  <c i="2" l="1" r="T82"/>
  <c r="T81"/>
  <c i="3" r="T97"/>
  <c r="T96"/>
  <c r="T243"/>
  <c r="T284"/>
  <c r="T299"/>
  <c r="P312"/>
  <c r="BK332"/>
  <c r="J332"/>
  <c r="J68"/>
  <c r="T332"/>
  <c r="T346"/>
  <c r="T399"/>
  <c r="R424"/>
  <c r="R97"/>
  <c r="R243"/>
  <c r="P284"/>
  <c r="BK312"/>
  <c r="J312"/>
  <c r="J67"/>
  <c r="P332"/>
  <c r="R346"/>
  <c r="BK399"/>
  <c r="J399"/>
  <c r="J71"/>
  <c r="BK424"/>
  <c r="J424"/>
  <c r="J73"/>
  <c r="BK455"/>
  <c r="J455"/>
  <c r="J74"/>
  <c r="T455"/>
  <c r="P97"/>
  <c r="P96"/>
  <c r="P243"/>
  <c r="R284"/>
  <c r="P299"/>
  <c r="T312"/>
  <c r="BK346"/>
  <c r="J346"/>
  <c r="J69"/>
  <c r="R399"/>
  <c r="T424"/>
  <c r="T423"/>
  <c r="P455"/>
  <c r="BK97"/>
  <c r="J97"/>
  <c r="J61"/>
  <c r="BK243"/>
  <c r="J243"/>
  <c r="J62"/>
  <c r="BK284"/>
  <c r="J284"/>
  <c r="J63"/>
  <c r="BK299"/>
  <c r="J299"/>
  <c r="J66"/>
  <c r="R299"/>
  <c r="R312"/>
  <c r="R332"/>
  <c r="P346"/>
  <c r="P399"/>
  <c r="P424"/>
  <c r="P423"/>
  <c r="R455"/>
  <c r="BK464"/>
  <c r="J464"/>
  <c r="J75"/>
  <c i="2" r="BK84"/>
  <c r="J84"/>
  <c r="J61"/>
  <c i="3" r="BK393"/>
  <c r="J393"/>
  <c r="J70"/>
  <c r="BK295"/>
  <c r="J295"/>
  <c r="J64"/>
  <c r="BE98"/>
  <c r="BE110"/>
  <c r="BE118"/>
  <c r="BE136"/>
  <c r="BE139"/>
  <c r="BE161"/>
  <c r="BE198"/>
  <c r="BE214"/>
  <c r="BE219"/>
  <c r="BE222"/>
  <c r="BE238"/>
  <c r="F92"/>
  <c r="BE115"/>
  <c r="BE133"/>
  <c r="BE156"/>
  <c r="BE171"/>
  <c r="BE186"/>
  <c r="BE224"/>
  <c r="BE234"/>
  <c r="BE269"/>
  <c r="BE296"/>
  <c r="BE300"/>
  <c r="BE306"/>
  <c r="BE316"/>
  <c r="BE325"/>
  <c r="BE327"/>
  <c r="BE333"/>
  <c r="BE352"/>
  <c r="BE359"/>
  <c r="BE368"/>
  <c r="BE391"/>
  <c r="BE400"/>
  <c r="BE404"/>
  <c r="BE408"/>
  <c r="BE414"/>
  <c r="BE421"/>
  <c r="BE446"/>
  <c r="J89"/>
  <c r="BE126"/>
  <c r="BE149"/>
  <c r="BE176"/>
  <c r="BE191"/>
  <c r="BE229"/>
  <c r="BE239"/>
  <c r="BE274"/>
  <c r="BE279"/>
  <c r="BE282"/>
  <c r="BE339"/>
  <c r="BE344"/>
  <c r="BE347"/>
  <c r="BE363"/>
  <c r="BE394"/>
  <c r="BE413"/>
  <c r="BE425"/>
  <c r="BE430"/>
  <c r="BE434"/>
  <c r="BE439"/>
  <c r="BE445"/>
  <c r="E48"/>
  <c r="BE103"/>
  <c r="BE158"/>
  <c r="BE166"/>
  <c r="BE189"/>
  <c r="BE208"/>
  <c r="BE241"/>
  <c r="BE244"/>
  <c r="BE249"/>
  <c r="BE254"/>
  <c r="BE259"/>
  <c r="BE264"/>
  <c r="BE285"/>
  <c r="BE287"/>
  <c r="BE289"/>
  <c r="BE293"/>
  <c r="BE313"/>
  <c r="BE315"/>
  <c r="BE320"/>
  <c r="BE450"/>
  <c r="BE456"/>
  <c r="BE460"/>
  <c r="BE465"/>
  <c i="2" r="J52"/>
  <c r="E71"/>
  <c r="F78"/>
  <c r="BE85"/>
  <c r="BE83"/>
  <c r="J34"/>
  <c i="1" r="AW55"/>
  <c i="3" r="F36"/>
  <c i="1" r="BC56"/>
  <c i="2" r="F37"/>
  <c i="1" r="BD55"/>
  <c i="3" r="F34"/>
  <c i="1" r="BA56"/>
  <c i="3" r="F35"/>
  <c i="1" r="BB56"/>
  <c i="2" r="F36"/>
  <c i="1" r="BC55"/>
  <c i="2" r="F34"/>
  <c i="1" r="BA55"/>
  <c i="2" r="F35"/>
  <c i="1" r="BB55"/>
  <c i="3" r="F37"/>
  <c i="1" r="BD56"/>
  <c i="3" r="J34"/>
  <c i="1" r="AW56"/>
  <c i="3" l="1" r="R423"/>
  <c r="R298"/>
  <c r="T298"/>
  <c r="P298"/>
  <c r="P95"/>
  <c i="1" r="AU56"/>
  <c i="3" r="R96"/>
  <c r="R95"/>
  <c r="T95"/>
  <c i="2" r="BK82"/>
  <c r="J82"/>
  <c r="J60"/>
  <c i="3" r="BK423"/>
  <c r="J423"/>
  <c r="J72"/>
  <c r="BK298"/>
  <c r="J298"/>
  <c r="J65"/>
  <c r="BK96"/>
  <c i="2" r="F33"/>
  <c i="1" r="AZ55"/>
  <c r="AU54"/>
  <c i="3" r="J33"/>
  <c i="1" r="AV56"/>
  <c r="AT56"/>
  <c r="BD54"/>
  <c r="W33"/>
  <c r="BA54"/>
  <c r="W30"/>
  <c r="BB54"/>
  <c r="W31"/>
  <c r="BC54"/>
  <c r="W32"/>
  <c i="2" r="J33"/>
  <c i="1" r="AV55"/>
  <c r="AT55"/>
  <c i="3" r="F33"/>
  <c i="1" r="AZ56"/>
  <c i="3" l="1" r="BK95"/>
  <c r="J95"/>
  <c r="J59"/>
  <c i="2" r="BK81"/>
  <c r="J81"/>
  <c r="J59"/>
  <c i="3" r="J96"/>
  <c r="J60"/>
  <c r="J30"/>
  <c i="1" r="AG56"/>
  <c r="AW54"/>
  <c r="AK30"/>
  <c r="AX54"/>
  <c r="AZ54"/>
  <c r="W29"/>
  <c r="AY54"/>
  <c i="3" l="1" r="J39"/>
  <c i="1" r="AN56"/>
  <c r="AV54"/>
  <c r="AK29"/>
  <c i="2" r="J30"/>
  <c i="1" r="AG55"/>
  <c r="AG54"/>
  <c r="AK26"/>
  <c i="2" l="1" r="J39"/>
  <c i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<sst xmlns="http://schemas.openxmlformats.org/spreadsheetml/2006/main">
  <si>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</si>
  <si>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</si>
  <si>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</si>
  <si>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</si>
  <si>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</si>
  <si>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{e545de2d-c22b-4492-8608-34807d33a693}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</si>
  <si>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</si>
  <si>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</si>
  <si>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</si>
  <si>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</si>
  <si>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</si>
  <si>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</si>
  <si>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</si>
  <si>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</si>
  <si>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ENG003-19-05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</si>
  <si>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</si>
  <si>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</si>
  <si>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BŘECLAV ELEKTRODÍLNA - CELKOVÁ OPRAVA BUDOVY - II. ETAPA</t>
  </si>
  <si>
    <t>KSO:</t>
  </si>
  <si>
    <t/>
  </si>
  <si>
    <t>CC-CZ:</t>
  </si>
  <si>
    <t>Místo:</t>
  </si>
  <si>
    <t xml:space="preserve"> </t>
  </si>
  <si>
    <t>Datum:</t>
  </si>
  <si>
    <t>12. 4. 2020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</si>
  <si>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</si>
  <si>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</si>
  <si>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</si>
  <si>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</si>
  <si>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</si>
  <si>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</si>
  <si>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</si>
  <si>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</si>
  <si>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</si>
  <si>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</si>
  <si>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</si>
  <si>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</si>
  <si>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</si>
  <si>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</si>
  <si>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</si>
  <si>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</si>
  <si>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</si>
  <si>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</si>
  <si>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</si>
  <si>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</si>
  <si>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</si>
  <si>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</si>
  <si>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</si>
  <si>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</si>
  <si>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</si>
  <si>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</si>
  <si>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</si>
  <si>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</si>
  <si>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</si>
  <si>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</si>
  <si>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</si>
  <si>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</si>
  <si>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</si>
  <si>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</si>
  <si>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</si>
  <si>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</si>
  <si>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</si>
  <si>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</si>
  <si>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</si>
  <si>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</si>
  <si>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</si>
  <si>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</si>
  <si>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</si>
  <si>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</si>
  <si>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</si>
  <si>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</si>
  <si>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</si>
  <si>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</si>
  <si>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</si>
  <si>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00x</t>
  </si>
  <si>
    <t xml:space="preserve">VEDLEJŠÍ  A OSTATNÍ NÁKLADY</t>
  </si>
  <si>
    <t>STA</t>
  </si>
  <si>
    <t>1</t>
  </si>
  <si>
    <t>{517f52e0-9390-40e4-97a2-baed805a5e43}</t>
  </si>
  <si>
    <t>2</t>
  </si>
  <si>
    <t>01x</t>
  </si>
  <si>
    <t xml:space="preserve">BŘECLAV ELEKTRODÍLNA - CELKOVÁ OPRAVA BUDOVY </t>
  </si>
  <si>
    <t>{381735e4-a4b3-4c3e-9a3f-bc571709e49b}</t>
  </si>
  <si>
    <t>KRYCÍ LIST SOUPISU PRACÍ</t>
  </si>
  <si>
    <t>Objekt:</t>
  </si>
  <si>
    <t xml:space="preserve">00x - VEDLEJŠÍ 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</si>
  <si>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</si>
  <si>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</si>
  <si>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</si>
  <si>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</si>
  <si>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</si>
  <si>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</si>
  <si>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</si>
  <si>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</si>
  <si>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</si>
  <si>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</si>
  <si>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</si>
  <si>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</si>
  <si>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</si>
  <si>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</si>
  <si>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</si>
  <si>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</si>
  <si>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</si>
  <si>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</si>
  <si>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</si>
  <si>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</si>
  <si>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</si>
  <si>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</si>
  <si>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</si>
  <si>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</si>
  <si>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030001000</t>
  </si>
  <si>
    <t>Zařízení staveniště</t>
  </si>
  <si>
    <t>sada</t>
  </si>
  <si>
    <t>CS ÚRS 2016 02</t>
  </si>
  <si>
    <t>4</t>
  </si>
  <si>
    <t>2067831108</t>
  </si>
  <si>
    <t>VRN3</t>
  </si>
  <si>
    <t>035103001</t>
  </si>
  <si>
    <t>Pronájem ploch</t>
  </si>
  <si>
    <t>soubor</t>
  </si>
  <si>
    <t>CS ÚRS 2022 01</t>
  </si>
  <si>
    <t>1024</t>
  </si>
  <si>
    <t>1979068208</t>
  </si>
  <si>
    <t>Online PSC</t>
  </si>
  <si>
    <t>https://podminky.urs.cz/item/CS_URS_2022_01/035103001</t>
  </si>
  <si>
    <t>VV</t>
  </si>
  <si>
    <t>veškeré zábory a pronájmy pozemků</t>
  </si>
  <si>
    <t>Zahrnuje i náklady na dočasný zábor cizích pozemků po dobu stavby</t>
  </si>
  <si>
    <t>dočasné zábory plochy cizích pozemnků - minimálně však 5.000,- Kč</t>
  </si>
  <si>
    <t>Zábor lešení a zařízení staveniště</t>
  </si>
  <si>
    <t>(m2*100,-Kč/m2/rok)/12 měsíců*3 měsíce záboru) - odhad realizace</t>
  </si>
  <si>
    <t xml:space="preserve">01x - BŘECLAV ELEKTRODÍLNA - CELKOVÁ OPRAVA BUDOVY 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</si>
  <si>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</si>
  <si>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</si>
  <si>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</si>
  <si>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</si>
  <si>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</si>
  <si>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</si>
  <si>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</si>
  <si>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</si>
  <si>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</si>
  <si>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</si>
  <si>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</si>
  <si>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</si>
  <si>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</si>
  <si>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</si>
  <si>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</si>
  <si>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</si>
  <si>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>HSV</t>
  </si>
  <si>
    <t>Práce a dodávky HSV</t>
  </si>
  <si>
    <t>6</t>
  </si>
  <si>
    <t>Úpravy povrchů, podlahy a osazování výplní</t>
  </si>
  <si>
    <t>622135001</t>
  </si>
  <si>
    <t>Vyrovnání nerovností podkladu vnějších omítaných ploch maltou, tloušťky do 10 mm vápenocementovou stěn</t>
  </si>
  <si>
    <t>m2</t>
  </si>
  <si>
    <t>300191621</t>
  </si>
  <si>
    <t>https://podminky.urs.cz/item/CS_URS_2022_01/622135001</t>
  </si>
  <si>
    <t xml:space="preserve">D.1.19 - vyrovnání ostění vstupních dveří </t>
  </si>
  <si>
    <t>do m.č. 1.01</t>
  </si>
  <si>
    <t>2,3*0,20</t>
  </si>
  <si>
    <t>629991011</t>
  </si>
  <si>
    <t>Zakrytí vnějších ploch před znečištěním včetně pozdějšího odkrytí výplní otvorů a svislých ploch fólií přilepenou lepící páskou</t>
  </si>
  <si>
    <t>-495756487</t>
  </si>
  <si>
    <t>https://podminky.urs.cz/item/CS_URS_2022_01/629991011</t>
  </si>
  <si>
    <t>D.1.1.9</t>
  </si>
  <si>
    <t>(2,35*1,2+0,9*1,2+0,9*1,2+0,575*0,9*3+1,156*2,525+1,85*1,2+1,8*1,2+1,15*2,2)*1,15</t>
  </si>
  <si>
    <t>D.1.1.10</t>
  </si>
  <si>
    <t>(2,4*1,5+0,9*1,5*2+0,565*0,6+1,5*1,5+1,5*1,5+1,1*2,4+1,75*1,5+1,75*1,5)*1,15</t>
  </si>
  <si>
    <t>Součet</t>
  </si>
  <si>
    <t>3</t>
  </si>
  <si>
    <t>629995101</t>
  </si>
  <si>
    <t>Očištění vnějších ploch tlakovou vodou omytím</t>
  </si>
  <si>
    <t>-1657941854</t>
  </si>
  <si>
    <t>https://podminky.urs.cz/item/CS_URS_2022_01/629995101</t>
  </si>
  <si>
    <t>183,332</t>
  </si>
  <si>
    <t>36,148</t>
  </si>
  <si>
    <t>622325111</t>
  </si>
  <si>
    <t>Oprava vápenné omítky vnějších ploch stupně členitosti 1 hladké stěn, v rozsahu opravované plochy do 10%</t>
  </si>
  <si>
    <t>1714916883</t>
  </si>
  <si>
    <t>https://podminky.urs.cz/item/CS_URS_2022_01/622325111</t>
  </si>
  <si>
    <t>622252001</t>
  </si>
  <si>
    <t>Montáž profilů kontaktního zateplení zakládacích soklových připevněných hmoždinkami</t>
  </si>
  <si>
    <t>m</t>
  </si>
  <si>
    <t>-1112039313</t>
  </si>
  <si>
    <t>https://podminky.urs.cz/item/CS_URS_2022_01/622252001</t>
  </si>
  <si>
    <t>((11,644+0,16)+(9,109+0,16*2)+(11,72+0,16))*1,1</t>
  </si>
  <si>
    <t>venkovní pilíř</t>
  </si>
  <si>
    <t>((0,373+0,32)*2+(0,838+0,32)*2)*1,05*1,1</t>
  </si>
  <si>
    <t>M</t>
  </si>
  <si>
    <t>590516530</t>
  </si>
  <si>
    <t>lišta soklová Al s okapničkou, zakládací U 16 cm, 0,95/200 cm</t>
  </si>
  <si>
    <t>8</t>
  </si>
  <si>
    <t>-310837551</t>
  </si>
  <si>
    <t>((11,644+0,16)+(9,109+0,16*2)+(11,72+0,16))*1,1*1,15</t>
  </si>
  <si>
    <t>((0,373+0,32)*2+(0,838+0,32)*2)*1,05*1,1*1,15</t>
  </si>
  <si>
    <t>7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</si>
  <si>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</si>
  <si>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</si>
  <si>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-542273183</t>
  </si>
  <si>
    <t>https://podminky.urs.cz/item/CS_URS_2022_01/622143004</t>
  </si>
  <si>
    <t>79,63</t>
  </si>
  <si>
    <t>59051476</t>
  </si>
  <si>
    <t>profil začišťovací PVC 9mm s výztužnou tkaninou pro ostění ETICS</t>
  </si>
  <si>
    <t>-1357042310</t>
  </si>
  <si>
    <t>P</t>
  </si>
  <si>
    <t>Poznámka k položce:_x000d_
délka 2,4 m, přesah tkaniny 100 mm</t>
  </si>
  <si>
    <t>79,63*1,15</t>
  </si>
  <si>
    <t>9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</si>
  <si>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</si>
  <si>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</si>
  <si>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128493111</t>
  </si>
  <si>
    <t>https://podminky.urs.cz/item/CS_URS_2022_01/622211031</t>
  </si>
  <si>
    <t>Poznámka k položce:_x000d_
OBSAH_x000d_
3. V cenách 621 21-1001 až 621 24-1141 a 622 21-1101 až 622 24-1141 jsou započteny náklady na:
_x000d_
a) upevnění desek lepením a mechanicky kotvami v počtu 10ks/m2 pro podhledy a 8 ks/m2 pro stěny,
_x000d_
b) přestěrkování izolačních desek,
_x000d_
c) vložení sklovláknité výztužné tkaniny,
_x000d_
d) uzavření otvorů po kotvách lešení._x000d_
_x000d_
4. V cenách nejsou započteny náklady na:
_x000d_
a) dodávku desek tepelné izolace; tyto se ocení ve specifikaci, ztratné lze stanovit ve výši 5 %,
_x000d_
b) provedení konečné povrchové úpravy:
_x000d_
- vrchní tenkovrstvou omítkou, tyto se ocení příslušnými cenami této části katalogu
_x000d_
- nátěrem; tyto se ocení příslušnými cenami části A07 katalogu 800-783
_x000d_
- keramickým obkladem; tyto se ocení příslušnými cenami souboru cen části A01 katalogu 800-781 Obklady keramické,
_x000d_
c) osazení profilů, tyto se ocení příslušnými cenami této části katalogu._x000d_
_x000d_
5. V cenách 621 25-1101 až -1107 jsou započteny náklady na osazení a dodávku tepelněizolačních zátek v počtu 10 ks/m2 pro podhledy._x000d_
6. V cenách 622 25-1101 až -1107 jsou započteny náklady na osazení a dodávku tepelněizolačních zátek v počtu 8 ks/m2 pro stěny._x000d_
_x000d_
7. V ceně 621 25-1221 nejsou započteny náklady na dodávku kotvy, tyto se oceňují ve specifikaci._x000d_
8. V ceně 621 25-1231 nejsou započteny náklady na dodávku kotvy a tepelněizolační zátky, tyto se oceňují ve specifikaci._x000d_
9. V ceně 622 25-1221 nejsou započteny náklady na dodávku kotvy, tyto se oceňují ve specifikaci_x000d_
10. V ceně 622 25-1231 nejsou započteny náklady na dodávku kotvy a tepelněizolační zátky, tyto se oceňují ve specifikaci._x000d_
_x000d_
DEFINICE_x000d_
11. Kombinovaná deska je např. sendvičově uspořádaná deska tvořena izolačním jádrem z grafitového polystyrenu a krycí deskou z minerální vlny.</t>
  </si>
  <si>
    <t>6,502*((11,644+0,16)+(9,109+0,16*2)+(11,72+0,16))</t>
  </si>
  <si>
    <t>-40,699</t>
  </si>
  <si>
    <t>nezměřitelné 5%</t>
  </si>
  <si>
    <t>174,602/100*5</t>
  </si>
  <si>
    <t>10</t>
  </si>
  <si>
    <t>28375952</t>
  </si>
  <si>
    <t>deska EPS 70 fasádní λ=0,039 tl 160mm</t>
  </si>
  <si>
    <t>-1953703944</t>
  </si>
  <si>
    <t>183,332*1,02</t>
  </si>
  <si>
    <t>(2,72*0,372+1,156*(0,838+2,72))*1,15*1,02</t>
  </si>
  <si>
    <t>2,744*((0,373+0,32)*2+(0,838+0,32)*2)*1,05*1,02</t>
  </si>
  <si>
    <t>11</t>
  </si>
  <si>
    <t>622131121</t>
  </si>
  <si>
    <t>Podkladní a spojovací vrstva vnějších omítaných ploch penetrace nanášená ručně stěn</t>
  </si>
  <si>
    <t>-1600074779</t>
  </si>
  <si>
    <t>https://podminky.urs.cz/item/CS_URS_2022_01/622131121</t>
  </si>
  <si>
    <t>12</t>
  </si>
  <si>
    <t>622521022</t>
  </si>
  <si>
    <t>Omítka tenkovrstvá silikátová vnějších ploch probarvená bez penetrace zatíraná (škrábaná ), zrnitost 2,0 mm stěn</t>
  </si>
  <si>
    <t>1050930313</t>
  </si>
  <si>
    <t>https://podminky.urs.cz/item/CS_URS_2022_01/622521022</t>
  </si>
  <si>
    <t>13</t>
  </si>
  <si>
    <t>621211031</t>
  </si>
  <si>
    <t>Montáž kontaktního zateplení lepením a mechanickým kotvením z polystyrenových desek na vnější podhledy, na podklad betonový nebo z lehčeného betonu, z tvárnic keramických nebo vápenopískových, tloušťky desek přes 120 do 160 mm</t>
  </si>
  <si>
    <t>-31549860</t>
  </si>
  <si>
    <t>https://podminky.urs.cz/item/CS_URS_2022_01/621211031</t>
  </si>
  <si>
    <t>(2,72*0,372+1,156*(0,838+2,72))*1,15</t>
  </si>
  <si>
    <t>14</t>
  </si>
  <si>
    <t>621131121</t>
  </si>
  <si>
    <t>Podkladní a spojovací vrstva vnějších omítaných ploch penetrace nanášená ručně podhledů</t>
  </si>
  <si>
    <t>245131727</t>
  </si>
  <si>
    <t>https://podminky.urs.cz/item/CS_URS_2022_01/621131121</t>
  </si>
  <si>
    <t>621521022</t>
  </si>
  <si>
    <t>Omítka tenkovrstvá silikátová vnějších ploch probarvená bez penetrace zatíraná (škrábaná ), zrnitost 2,0 mm podhledů</t>
  </si>
  <si>
    <t>1513868818</t>
  </si>
  <si>
    <t>https://podminky.urs.cz/item/CS_URS_2022_01/621521022</t>
  </si>
  <si>
    <t>16</t>
  </si>
  <si>
    <t>623142001</t>
  </si>
  <si>
    <t>Potažení vnějších ploch pletivem v ploše nebo pruzích, na plném podkladu sklovláknitým vtlačením do tmelu pilířů nebo sloupů</t>
  </si>
  <si>
    <t>-1588058259</t>
  </si>
  <si>
    <t>https://podminky.urs.cz/item/CS_URS_2022_01/623142001</t>
  </si>
  <si>
    <t>ostění</t>
  </si>
  <si>
    <t>(1,8+1,85+1,2*4+1,15+2,2*2+2,75+2,52*2+0,575*3+0,9*6+0,9*2+1,2*4+2,35+1,2*2)*0,32</t>
  </si>
  <si>
    <t>(1,1+1,75+1,75+1,5*4+2,4*2+1,5*3+1,5+0,565+0,9*2+2,4+1,5*8+0,6*2)*0,32</t>
  </si>
  <si>
    <t>2,744*((0,373+0,32)*2+(0,838+0,32)*2)*1,05</t>
  </si>
  <si>
    <t>17</t>
  </si>
  <si>
    <t>623521022</t>
  </si>
  <si>
    <t>Omítka tenkovrstvá silikátová vnějších ploch probarvená bez penetrace zatíraná (škrábaná ), zrnitost 2,0 mm pilířů nebo sloupů</t>
  </si>
  <si>
    <t>-359629535</t>
  </si>
  <si>
    <t>https://podminky.urs.cz/item/CS_URS_2022_01/623521022</t>
  </si>
  <si>
    <t>18</t>
  </si>
  <si>
    <t>623131121</t>
  </si>
  <si>
    <t>Podkladní a spojovací vrstva vnějších omítaných ploch penetrace nanášená ručně pilířů nebo sloupů</t>
  </si>
  <si>
    <t>-1127717841</t>
  </si>
  <si>
    <t>https://podminky.urs.cz/item/CS_URS_2022_01/623131121</t>
  </si>
  <si>
    <t>19</t>
  </si>
  <si>
    <t>622212051</t>
  </si>
  <si>
    <t>Montáž kontaktního zateplení vnějšího ostění, nadpraží nebo parapetu lepením z polystyrenových desek hloubky špalet přes 200 do 400 mm, tloušťky desek do 40 mm</t>
  </si>
  <si>
    <t>621695078</t>
  </si>
  <si>
    <t>https://podminky.urs.cz/item/CS_URS_2022_01/622212051</t>
  </si>
  <si>
    <t>(1,8+1,85+1,2*4+1,15+2,2*2+2,75+2,52*2+0,575*3+0,9*6+0,9*2+1,2*4+2,35+1,2*2)</t>
  </si>
  <si>
    <t>(1,1+1,75+1,75+1,5*4+2,4*2+1,5*3+1,5+0,565+0,9*2+2,4+1,5*8+0,6*2)</t>
  </si>
  <si>
    <t>20</t>
  </si>
  <si>
    <t>1421000040</t>
  </si>
  <si>
    <t>Tepelná izolace Kingspan Therma TR27 FM 40 mm (7,2m2/bal.)</t>
  </si>
  <si>
    <t>m3</t>
  </si>
  <si>
    <t>30852658</t>
  </si>
  <si>
    <t>(1,8+1,85+1,2*4+1,15+2,2*2+2,75+2,52*2+0,575*3+0,9*6+0,9*2+1,2*4+2,35+1,2*2)*0,32*1,02</t>
  </si>
  <si>
    <t>(1,1+1,75+1,75+1,5*4+2,4*2+1,5*3+1,5+0,565+0,9*2+2,4+1,5*8+0,6*2)*0,32*1,02</t>
  </si>
  <si>
    <t>Mezisoučet</t>
  </si>
  <si>
    <t>m2 desky na m2 ostění - 25,991/(1,2*0,6)</t>
  </si>
  <si>
    <t>25,991/(1,2*0,6)</t>
  </si>
  <si>
    <t>37 ks desek x prořez 1,4</t>
  </si>
  <si>
    <t>37*(1,2*0,6*0,04)*1,4</t>
  </si>
  <si>
    <t>622252002</t>
  </si>
  <si>
    <t>Montáž profilů kontaktního zateplení ostatních stěnových, dilatačních apod. lepených do tmelu</t>
  </si>
  <si>
    <t>-1182365472</t>
  </si>
  <si>
    <t>https://podminky.urs.cz/item/CS_URS_2022_01/622252002</t>
  </si>
  <si>
    <t>65,2</t>
  </si>
  <si>
    <t>22</t>
  </si>
  <si>
    <t>CPR.860579</t>
  </si>
  <si>
    <t>Lišta rohová AL s tkaninou 10/15 /2,5m</t>
  </si>
  <si>
    <t>1507697985</t>
  </si>
  <si>
    <t>65,2*1,15</t>
  </si>
  <si>
    <t>23</t>
  </si>
  <si>
    <t>622253207</t>
  </si>
  <si>
    <t>Montáž kontaktního zateplení - lištový systém parapetu, z desek lepených a kotvených mechanicky tloušťky do 40 mm polystyrenových, hloubka špalety přes 200 do 400 mm</t>
  </si>
  <si>
    <t>-134544285</t>
  </si>
  <si>
    <t>https://podminky.urs.cz/item/CS_URS_2022_01/622253207</t>
  </si>
  <si>
    <t>20,55</t>
  </si>
  <si>
    <t>24</t>
  </si>
  <si>
    <t>BCL.0001353.URS</t>
  </si>
  <si>
    <t>deska z extrudovaného polystyrénu BACHL XPS 300 G 40mm</t>
  </si>
  <si>
    <t>-1205934964</t>
  </si>
  <si>
    <t>20,55*0,36*1,02</t>
  </si>
  <si>
    <t>25</t>
  </si>
  <si>
    <t>623141361.1</t>
  </si>
  <si>
    <t>Montáž spádové izolace na zhlaví atiky šířky do 1000 mm lepené a kotvené</t>
  </si>
  <si>
    <t>451500698</t>
  </si>
  <si>
    <t>viz výpis Výrobky PSV - klempířské výrobky</t>
  </si>
  <si>
    <t>D.1.1.15</t>
  </si>
  <si>
    <t>33,0</t>
  </si>
  <si>
    <t>26</t>
  </si>
  <si>
    <t>28376462</t>
  </si>
  <si>
    <t>deska z polystyrénu XPS, hrana polodrážková a hladký povrch 700kPa tl 60mm</t>
  </si>
  <si>
    <t>-1110766767</t>
  </si>
  <si>
    <t>33,0*0,76*1,02</t>
  </si>
  <si>
    <t>27</t>
  </si>
  <si>
    <t>644941111</t>
  </si>
  <si>
    <t>Montáž průvětrníků nebo mřížek odvětrávacích velikosti do 150 x 200 mm</t>
  </si>
  <si>
    <t>kus</t>
  </si>
  <si>
    <t>-295858000</t>
  </si>
  <si>
    <t>https://podminky.urs.cz/item/CS_URS_2022_01/644941111</t>
  </si>
  <si>
    <t>nové větrací mřížky - odvětrání střechy</t>
  </si>
  <si>
    <t>6+11+13</t>
  </si>
  <si>
    <t>28</t>
  </si>
  <si>
    <t>55341420</t>
  </si>
  <si>
    <t>průvětrník bez klapek se sítí 150x150mm</t>
  </si>
  <si>
    <t>768263676</t>
  </si>
  <si>
    <t>29</t>
  </si>
  <si>
    <t>644941121</t>
  </si>
  <si>
    <t>Montáž průvětrníků nebo mřížek odvětrávacích montáž průchodky (trubky) se zhotovením otvoru v tepelné izolaci</t>
  </si>
  <si>
    <t>1193885364</t>
  </si>
  <si>
    <t>https://podminky.urs.cz/item/CS_URS_2022_01/644941121</t>
  </si>
  <si>
    <t>30</t>
  </si>
  <si>
    <t>42981650</t>
  </si>
  <si>
    <t>trouba pevná PVC D 125mm do 45°C</t>
  </si>
  <si>
    <t>1476222673</t>
  </si>
  <si>
    <t>30*0,5</t>
  </si>
  <si>
    <t>Ostatní konstrukce a práce, bourání</t>
  </si>
  <si>
    <t>31</t>
  </si>
  <si>
    <t>941111121</t>
  </si>
  <si>
    <t>Montáž lešení řadového trubkového lehkého pracovního s podlahami s provozním zatížením tř. 3 do 200 kg/m2 šířky tř. W09 přes 0,9 do 1,2 m, výšky do 10 m</t>
  </si>
  <si>
    <t>-2064891439</t>
  </si>
  <si>
    <t>https://podminky.urs.cz/item/CS_URS_2022_01/941111121</t>
  </si>
  <si>
    <t>odměřeno kreslícím programem</t>
  </si>
  <si>
    <t>298,6</t>
  </si>
  <si>
    <t>32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</si>
  <si>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</si>
  <si>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</si>
  <si>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-1288819376</t>
  </si>
  <si>
    <t>https://podminky.urs.cz/item/CS_URS_2022_01/941111221</t>
  </si>
  <si>
    <t>298,6*60</t>
  </si>
  <si>
    <t>33</t>
  </si>
  <si>
    <t>941111821</t>
  </si>
  <si>
    <t>Demontáž lešení řadového trubkového lehkého pracovního s podlahami s provozním zatížením tř. 3 do 200 kg/m2 šířky tř. W09 přes 0,9 do 1,2 m, výšky do 10 m</t>
  </si>
  <si>
    <t>-874903747</t>
  </si>
  <si>
    <t>https://podminky.urs.cz/item/CS_URS_2022_01/941111821</t>
  </si>
  <si>
    <t>34</t>
  </si>
  <si>
    <t>944511111</t>
  </si>
  <si>
    <t>Montáž ochranné sítě zavěšené na konstrukci lešení z textilie z umělých vláken</t>
  </si>
  <si>
    <t>-347438101</t>
  </si>
  <si>
    <t>https://podminky.urs.cz/item/CS_URS_2022_01/944511111</t>
  </si>
  <si>
    <t>35</t>
  </si>
  <si>
    <t>944511211</t>
  </si>
  <si>
    <t>Montáž ochranné sítě Příplatek za první a každý další den použití sítě k ceně -1111</t>
  </si>
  <si>
    <t>-1424734607</t>
  </si>
  <si>
    <t>https://podminky.urs.cz/item/CS_URS_2022_01/944511211</t>
  </si>
  <si>
    <t>36</t>
  </si>
  <si>
    <t>944511811</t>
  </si>
  <si>
    <t>Demontáž ochranné sítě zavěšené na konstrukci lešení z textilie z umělých vláken</t>
  </si>
  <si>
    <t>-2069674940</t>
  </si>
  <si>
    <t>https://podminky.urs.cz/item/CS_URS_2022_01/944511811</t>
  </si>
  <si>
    <t>37</t>
  </si>
  <si>
    <t>967031743</t>
  </si>
  <si>
    <t>Přisekání (špicování) plošné nebo rovných ostění zdiva z cihel pálených plošné, na maltu vápennou nebo vápenocementovou, tl. na maltu cementovou, tl. do 150 mm</t>
  </si>
  <si>
    <t>184458633</t>
  </si>
  <si>
    <t>https://podminky.urs.cz/item/CS_URS_2022_01/967031743</t>
  </si>
  <si>
    <t xml:space="preserve">D.1.19 - odsekání ostění vstupních dveří </t>
  </si>
  <si>
    <t>38</t>
  </si>
  <si>
    <t>978015321</t>
  </si>
  <si>
    <t>Otlučení vápenných nebo vápenocementových omítek vnějších ploch s vyškrabáním spar a s očištěním zdiva stupně členitosti 1 a 2, v rozsahu do 10 %</t>
  </si>
  <si>
    <t>-427297922</t>
  </si>
  <si>
    <t>https://podminky.urs.cz/item/CS_URS_2022_01/978015321</t>
  </si>
  <si>
    <t>39</t>
  </si>
  <si>
    <t>995_006</t>
  </si>
  <si>
    <t>Vybourání stávajících drobných prvků na fasádě - odvoz a likvidace, případně zpětná montáž</t>
  </si>
  <si>
    <t>-666316826</t>
  </si>
  <si>
    <t>997</t>
  </si>
  <si>
    <t>Přesun sutě</t>
  </si>
  <si>
    <t>40</t>
  </si>
  <si>
    <t>997013152</t>
  </si>
  <si>
    <t>Vnitrostaveništní doprava suti a vybouraných hmot vodorovně do 50 m svisle s omezením mechanizace pro budovy a haly výšky přes 6 do 9 m</t>
  </si>
  <si>
    <t>t</t>
  </si>
  <si>
    <t>-1440642598</t>
  </si>
  <si>
    <t>https://podminky.urs.cz/item/CS_URS_2022_01/997013152</t>
  </si>
  <si>
    <t>41</t>
  </si>
  <si>
    <t>997013501</t>
  </si>
  <si>
    <t>Odvoz suti a vybouraných hmot na skládku nebo meziskládku se složením, na vzdálenost do 1 km</t>
  </si>
  <si>
    <t>570821192</t>
  </si>
  <si>
    <t>https://podminky.urs.cz/item/CS_URS_2022_01/997013501</t>
  </si>
  <si>
    <t>42</t>
  </si>
  <si>
    <t>997013509</t>
  </si>
  <si>
    <t>Odvoz suti a vybouraných hmot na skládku nebo meziskládku se složením, na vzdálenost Příplatek k ceně za každý další i započatý 1 km přes 1 km</t>
  </si>
  <si>
    <t>30575871</t>
  </si>
  <si>
    <t>https://podminky.urs.cz/item/CS_URS_2022_01/997013509</t>
  </si>
  <si>
    <t>přepočteno koeficientem množsví</t>
  </si>
  <si>
    <t>1,014*19</t>
  </si>
  <si>
    <t>43</t>
  </si>
  <si>
    <t>997013631</t>
  </si>
  <si>
    <t>Poplatek za uložení stavebního odpadu na skládce (skládkovné) směsného stavebního a demoličního zatříděného do Katalogu odpadů pod kódem 17 09 04</t>
  </si>
  <si>
    <t>-162780089</t>
  </si>
  <si>
    <t>https://podminky.urs.cz/item/CS_URS_2022_01/997013631</t>
  </si>
  <si>
    <t>998</t>
  </si>
  <si>
    <t>Přesun hmot</t>
  </si>
  <si>
    <t>44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</si>
  <si>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</si>
  <si>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</si>
  <si>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-1713975018</t>
  </si>
  <si>
    <t>https://podminky.urs.cz/item/CS_URS_2022_01/998018002</t>
  </si>
  <si>
    <t>PSV</t>
  </si>
  <si>
    <t>Práce a dodávky PSV</t>
  </si>
  <si>
    <t>725</t>
  </si>
  <si>
    <t>Zdravotechnika - zařizovací předměty</t>
  </si>
  <si>
    <t>45</t>
  </si>
  <si>
    <t>725810811</t>
  </si>
  <si>
    <t>Demontáž výtokových ventilů nástěnných</t>
  </si>
  <si>
    <t>-452330685</t>
  </si>
  <si>
    <t>https://podminky.urs.cz/item/CS_URS_2022_01/725810811</t>
  </si>
  <si>
    <t>demnotáž stávajícího zahradního kohoutu na fasádě</t>
  </si>
  <si>
    <t>komplet nerezového krytu</t>
  </si>
  <si>
    <t>vynásobeno koeficientem množství (kohout+kryt)</t>
  </si>
  <si>
    <t>1*2</t>
  </si>
  <si>
    <t>46</t>
  </si>
  <si>
    <t>725811115</t>
  </si>
  <si>
    <t>Ventily nástěnné s pevným výtokem G 1/2"x 80 mm</t>
  </si>
  <si>
    <t>1490399920</t>
  </si>
  <si>
    <t>https://podminky.urs.cz/item/CS_URS_2022_01/725811115</t>
  </si>
  <si>
    <t>zpětná montáž stávajícího zahradního kohoutu</t>
  </si>
  <si>
    <t>včetně prodloužení na zateplenou fasádu</t>
  </si>
  <si>
    <t>komplet i s nerezovým krytem</t>
  </si>
  <si>
    <t>751</t>
  </si>
  <si>
    <t>Vzduchotechnika</t>
  </si>
  <si>
    <t>47</t>
  </si>
  <si>
    <t>751398011</t>
  </si>
  <si>
    <t>Montáž ostatních zařízení větrací mřížky na kruhové potrubí, průměru do 100 mm</t>
  </si>
  <si>
    <t>254612736</t>
  </si>
  <si>
    <t>https://podminky.urs.cz/item/CS_URS_2022_01/751398011</t>
  </si>
  <si>
    <t>48</t>
  </si>
  <si>
    <t>42972886</t>
  </si>
  <si>
    <t>mřížka větrací kruhová nerezová se síťkou a krytem D 100mm</t>
  </si>
  <si>
    <t>2102899718</t>
  </si>
  <si>
    <t>49</t>
  </si>
  <si>
    <t>751398821</t>
  </si>
  <si>
    <t>Demontáž ostatních zařízení větrací mřížky stěnové, průřezu do 0,040 m2</t>
  </si>
  <si>
    <t>-693229961</t>
  </si>
  <si>
    <t>https://podminky.urs.cz/item/CS_URS_2022_01/751398821</t>
  </si>
  <si>
    <t>demontáž průvětrníků střechy</t>
  </si>
  <si>
    <t>50</t>
  </si>
  <si>
    <t>751525081</t>
  </si>
  <si>
    <t>Montáž potrubí plastového kruhového bez příruby, průměru do 100 mm</t>
  </si>
  <si>
    <t>1593910057</t>
  </si>
  <si>
    <t>https://podminky.urs.cz/item/CS_URS_2022_01/751525081</t>
  </si>
  <si>
    <t>prodloužení vyústění odvětrání WC a suterénu na fasádě</t>
  </si>
  <si>
    <t>na zateplenou fasádu</t>
  </si>
  <si>
    <t>5*0,25</t>
  </si>
  <si>
    <t>51</t>
  </si>
  <si>
    <t>42981649</t>
  </si>
  <si>
    <t>trouba pevná PVC D 100mm do 45°C</t>
  </si>
  <si>
    <t>-2143938626</t>
  </si>
  <si>
    <t>1,25*1,2 'Přepočtené koeficientem množství</t>
  </si>
  <si>
    <t>52</t>
  </si>
  <si>
    <t>75172-R</t>
  </si>
  <si>
    <t>Demontáž a zpětná montáž klimatizační jednotky venkovní</t>
  </si>
  <si>
    <t>270323292</t>
  </si>
  <si>
    <t>kompletní demontáž a zpětná montáž venkovní jednotky,</t>
  </si>
  <si>
    <t>včetně odsazení jednotky před zateplenou fasádu</t>
  </si>
  <si>
    <t>a kompletního odpojení, dopojení a opětovného zprovoznění</t>
  </si>
  <si>
    <t>762</t>
  </si>
  <si>
    <t>Konstrukce tesařské</t>
  </si>
  <si>
    <t>53</t>
  </si>
  <si>
    <t>762361312-R</t>
  </si>
  <si>
    <t>Konstrukční vrstva pod klempířské prvky pro oplechování horních ploch zdí a nadezdívek (atik) z desek dřevoštěpkových šroubovaných do podkladu, tloušťky desky 22 mm</t>
  </si>
  <si>
    <t>-253031661</t>
  </si>
  <si>
    <t>Poznámka k položce:_x000d_
z ceny odebrána deska OSB tloušťky 22 mm, která je nahrazena materiálem 60621149 překližka vodovzdorná hladká/hladká bříza tl 22mm v následující položce.</t>
  </si>
  <si>
    <t>33,0*0,76</t>
  </si>
  <si>
    <t>54</t>
  </si>
  <si>
    <t>60621149</t>
  </si>
  <si>
    <t>překližka vodovzdorná hladká/hladká bříza tl 21mm</t>
  </si>
  <si>
    <t>1718910129</t>
  </si>
  <si>
    <t>33,0*0,76*1,15</t>
  </si>
  <si>
    <t>55</t>
  </si>
  <si>
    <t>998762202</t>
  </si>
  <si>
    <t>Přesun hmot pro konstrukce tesařské stanovený procentní sazbou (%) z ceny vodorovná dopravní vzdálenost do 50 m v objektech výšky přes 6 do 12 m</t>
  </si>
  <si>
    <t>%</t>
  </si>
  <si>
    <t>1943723720</t>
  </si>
  <si>
    <t>https://podminky.urs.cz/item/CS_URS_2022_01/998762202</t>
  </si>
  <si>
    <t>764</t>
  </si>
  <si>
    <t>Konstrukce klempířské</t>
  </si>
  <si>
    <t>56</t>
  </si>
  <si>
    <t>764002841</t>
  </si>
  <si>
    <t>Demontáž klempířských konstrukcí oplechování horních ploch zdí a nadezdívek do suti</t>
  </si>
  <si>
    <t>1427164270</t>
  </si>
  <si>
    <t>https://podminky.urs.cz/item/CS_URS_2022_01/764002841</t>
  </si>
  <si>
    <t>57</t>
  </si>
  <si>
    <t>764002851</t>
  </si>
  <si>
    <t>Demontáž klempířských konstrukcí oplechování parapetů do suti</t>
  </si>
  <si>
    <t>246362409</t>
  </si>
  <si>
    <t>https://podminky.urs.cz/item/CS_URS_2022_01/764002851</t>
  </si>
  <si>
    <t>1,77+1,72+3*0,5+4*0,82+2,27+2,32+0,49+2*1,42+1,02+2*1,67</t>
  </si>
  <si>
    <t>sokl kolem opravované části objektu</t>
  </si>
  <si>
    <t>11,720+9,109+11,644</t>
  </si>
  <si>
    <t>58</t>
  </si>
  <si>
    <t>76400-R</t>
  </si>
  <si>
    <t>Demontáž a zpětná montáž svodu</t>
  </si>
  <si>
    <t>887951644</t>
  </si>
  <si>
    <t>Demontáž svodu, odsazení před zateplenou fasádu</t>
  </si>
  <si>
    <t>a zpětná montáž svodů - kompletní provedení prací</t>
  </si>
  <si>
    <t>59</t>
  </si>
  <si>
    <t>764214608.LND</t>
  </si>
  <si>
    <t>Oplechování horních ploch a atik bez rohů LINDAB FOP-CL mechanicky kotvené rš 750 mm</t>
  </si>
  <si>
    <t>1529239890</t>
  </si>
  <si>
    <t>KL-11</t>
  </si>
  <si>
    <t>60</t>
  </si>
  <si>
    <t>764216645.LND</t>
  </si>
  <si>
    <t>Oplechování rovných parapetů LINDAB FOP-CL celoplošně lepené rš 400 mm</t>
  </si>
  <si>
    <t>-1637095379</t>
  </si>
  <si>
    <t>KL-01</t>
  </si>
  <si>
    <t>1,77</t>
  </si>
  <si>
    <t>KL-02</t>
  </si>
  <si>
    <t>1,72</t>
  </si>
  <si>
    <t>KL-03</t>
  </si>
  <si>
    <t>3*0,5</t>
  </si>
  <si>
    <t>KL-04</t>
  </si>
  <si>
    <t>4*0,82</t>
  </si>
  <si>
    <t>KL-05</t>
  </si>
  <si>
    <t>2,27</t>
  </si>
  <si>
    <t>KL-06</t>
  </si>
  <si>
    <t>2,32</t>
  </si>
  <si>
    <t>KL-07</t>
  </si>
  <si>
    <t>0,49</t>
  </si>
  <si>
    <t>KL-08</t>
  </si>
  <si>
    <t>2*1,42</t>
  </si>
  <si>
    <t>KL-09</t>
  </si>
  <si>
    <t>1,02</t>
  </si>
  <si>
    <t>KL-10</t>
  </si>
  <si>
    <t>2*1,67</t>
  </si>
  <si>
    <t>61</t>
  </si>
  <si>
    <t>998764202</t>
  </si>
  <si>
    <t>Přesun hmot pro konstrukce klempířské stanovený procentní sazbou (%) z ceny vodorovná dopravní vzdálenost do 50 m v objektech výšky přes 6 do 12 m</t>
  </si>
  <si>
    <t>959626919</t>
  </si>
  <si>
    <t>https://podminky.urs.cz/item/CS_URS_2022_01/998764202</t>
  </si>
  <si>
    <t>766</t>
  </si>
  <si>
    <t>Konstrukce truhlářské</t>
  </si>
  <si>
    <t>62</t>
  </si>
  <si>
    <t>766421821</t>
  </si>
  <si>
    <t>Demontáž obložení podhledů palubkami</t>
  </si>
  <si>
    <t>1680120166</t>
  </si>
  <si>
    <t>https://podminky.urs.cz/item/CS_URS_2022_01/766421821</t>
  </si>
  <si>
    <t>09 1.NP navrh</t>
  </si>
  <si>
    <t>demontáž obložení podhlehu u bočního vchodu</t>
  </si>
  <si>
    <t>2,72*1,16</t>
  </si>
  <si>
    <t>767</t>
  </si>
  <si>
    <t>Konstrukce zámečnické</t>
  </si>
  <si>
    <t>63</t>
  </si>
  <si>
    <t>767661811</t>
  </si>
  <si>
    <t>Demontáž mříží pevných nebo otevíravých</t>
  </si>
  <si>
    <t>159230919</t>
  </si>
  <si>
    <t>https://podminky.urs.cz/item/CS_URS_2022_01/767661811</t>
  </si>
  <si>
    <t>demontáž mříží v 1. NP pro další použití</t>
  </si>
  <si>
    <t>(1,85*1,2)*2+(0,58*0,9)*3+(0,9*1,2)*2</t>
  </si>
  <si>
    <t>64</t>
  </si>
  <si>
    <t>767662110</t>
  </si>
  <si>
    <t>Montáž mříží pevných, připevněných šroubováním</t>
  </si>
  <si>
    <t>-587816999</t>
  </si>
  <si>
    <t>https://podminky.urs.cz/item/CS_URS_2022_01/767662110</t>
  </si>
  <si>
    <t>zpětná montáž stávajících mříží 1. NP, včetně úprav pro zateplenou fasádu</t>
  </si>
  <si>
    <t>65</t>
  </si>
  <si>
    <t>767893113</t>
  </si>
  <si>
    <t>Montáž stříšek nad venkovními vstupy z kovových profilů kotvených k nosné konstrukci pomocí závěsů, výplň z umělých hmot oblouková, šířky do 1,50 m</t>
  </si>
  <si>
    <t>-810505300</t>
  </si>
  <si>
    <t>https://podminky.urs.cz/item/CS_URS_2022_01/767893113</t>
  </si>
  <si>
    <t>nová stříška nad vstupem do dílny</t>
  </si>
  <si>
    <t>kompletní provedení na zateplenou fasádu</t>
  </si>
  <si>
    <t>66</t>
  </si>
  <si>
    <t>28315010</t>
  </si>
  <si>
    <t>stříška vchodová oblouková, kotvená pomocí táhel, hliníkový rám, výplň akrylové sklo 1500x950mm</t>
  </si>
  <si>
    <t>1568750691</t>
  </si>
  <si>
    <t>67</t>
  </si>
  <si>
    <t>767996701</t>
  </si>
  <si>
    <t>Demontáž ostatních zámečnických konstrukcí o hmotnosti jednotlivých dílů řezáním do 50 kg</t>
  </si>
  <si>
    <t>kg</t>
  </si>
  <si>
    <t>-584893879</t>
  </si>
  <si>
    <t>https://podminky.urs.cz/item/CS_URS_2022_01/767996701</t>
  </si>
  <si>
    <t>demnotáž 2 ks oplocení</t>
  </si>
  <si>
    <t>2*20</t>
  </si>
  <si>
    <t>demontáž starého odvzdušnění ÚT na fasádě</t>
  </si>
  <si>
    <t>68</t>
  </si>
  <si>
    <t>998767201</t>
  </si>
  <si>
    <t>Přesun hmot pro zámečnické konstrukce stanovený procentní sazbou (%) z ceny vodorovná dopravní vzdálenost do 50 m v objektech výšky do 6 m</t>
  </si>
  <si>
    <t>-686789251</t>
  </si>
  <si>
    <t>https://podminky.urs.cz/item/CS_URS_2022_01/998767201</t>
  </si>
  <si>
    <t>Práce a dodávky M</t>
  </si>
  <si>
    <t>21-M</t>
  </si>
  <si>
    <t>Elektromontáže</t>
  </si>
  <si>
    <t>69</t>
  </si>
  <si>
    <t>210220212</t>
  </si>
  <si>
    <t>Montáž hromosvodného vedení jímacích tyčí délky do 3 m na konstrukci zděnou</t>
  </si>
  <si>
    <t>1890309880</t>
  </si>
  <si>
    <t>https://podminky.urs.cz/item/CS_URS_2022_01/210220212</t>
  </si>
  <si>
    <t>zpětná montáž 2 ks demontovaných jímacích tyčí</t>
  </si>
  <si>
    <t>na zateplenou fasádu, včetně dopojení</t>
  </si>
  <si>
    <t>70</t>
  </si>
  <si>
    <t>210280001</t>
  </si>
  <si>
    <t>Zkoušky a prohlídky elektrických rozvodů a zařízení celková prohlídka, zkoušení, měření a vyhotovení revizní zprávy pro objem montážních prací do 100 tisíc Kč</t>
  </si>
  <si>
    <t>-1565420035</t>
  </si>
  <si>
    <t>https://podminky.urs.cz/item/CS_URS_2022_01/210280001</t>
  </si>
  <si>
    <t>včetně hromosvodu</t>
  </si>
  <si>
    <t>71</t>
  </si>
  <si>
    <t>21819-R</t>
  </si>
  <si>
    <t>Úprava rozvodné skříně</t>
  </si>
  <si>
    <t>-1218250971</t>
  </si>
  <si>
    <t>https://podminky.urs.cz/item/CS_URS_2022_01/21819-R</t>
  </si>
  <si>
    <t xml:space="preserve">kompletní práce spojené s úpravou rozvodné skříně </t>
  </si>
  <si>
    <t>dle výkresu 13 pohled severní návrh</t>
  </si>
  <si>
    <t>72</t>
  </si>
  <si>
    <t>21820-R</t>
  </si>
  <si>
    <t>Demontáž a zpětná montáž venkovních svítidel</t>
  </si>
  <si>
    <t>-1809860211</t>
  </si>
  <si>
    <t>demontáž a zpětná montáž venkovních svítídel,</t>
  </si>
  <si>
    <t>včetně odpojení vodičů, přesunutí na zateplenou fasádu</t>
  </si>
  <si>
    <t>a zpětného dopojení vodičů - kompletní provedení prací</t>
  </si>
  <si>
    <t>+ demontáž 1 ks na výkladci (nahrazeno novým LED svítidlem)</t>
  </si>
  <si>
    <t>3+1+1+1</t>
  </si>
  <si>
    <t>73</t>
  </si>
  <si>
    <t>34774001</t>
  </si>
  <si>
    <t>svítidlo veřejného osvětlení na výložník zdroj LED 39W 4600lm 4000K</t>
  </si>
  <si>
    <t>256</t>
  </si>
  <si>
    <t>1882773404</t>
  </si>
  <si>
    <t>74</t>
  </si>
  <si>
    <t>218220212</t>
  </si>
  <si>
    <t>Demontáž hromosvodného vedení jímacích tyčí délky do 3 m z konstrukce zděné</t>
  </si>
  <si>
    <t>1774257624</t>
  </si>
  <si>
    <t>https://podminky.urs.cz/item/CS_URS_2022_01/218220212</t>
  </si>
  <si>
    <t>demontáž 2 ks jímacích tyčí z fasády pro zpětnou montáž</t>
  </si>
  <si>
    <t>75</t>
  </si>
  <si>
    <t>21822-R</t>
  </si>
  <si>
    <t>Demontáž a zpětná montáž hromosvodného vedení</t>
  </si>
  <si>
    <t>1977776383</t>
  </si>
  <si>
    <t>demontáž, odsazení před zateplenou fasádu a zpětná montáž</t>
  </si>
  <si>
    <t>hromosvodu z jižní části fasády objektu</t>
  </si>
  <si>
    <t>kompletní provedení prací</t>
  </si>
  <si>
    <t>22-M</t>
  </si>
  <si>
    <t>Montáže technologických zařízení pro dopravní stavby</t>
  </si>
  <si>
    <t>76</t>
  </si>
  <si>
    <t>220322002</t>
  </si>
  <si>
    <t>Montáž součástí EZS čidla, snímače nebo sirény</t>
  </si>
  <si>
    <t>65220714</t>
  </si>
  <si>
    <t>https://podminky.urs.cz/item/CS_URS_2022_01/220322002</t>
  </si>
  <si>
    <t>zpětná montáž stávajícího ekvitermního čidla kotle</t>
  </si>
  <si>
    <t>77</t>
  </si>
  <si>
    <t>228322002</t>
  </si>
  <si>
    <t>Demontáž součástí EZS čidla, snímače nebo sirény</t>
  </si>
  <si>
    <t>-485350319</t>
  </si>
  <si>
    <t>https://podminky.urs.cz/item/CS_URS_2022_01/228322002</t>
  </si>
  <si>
    <t>demontáž stávajícího ekvitermního čidla kotle</t>
  </si>
  <si>
    <t>HZS</t>
  </si>
  <si>
    <t>Hodinové zúčtovací sazby</t>
  </si>
  <si>
    <t>78</t>
  </si>
  <si>
    <t>HZS2131</t>
  </si>
  <si>
    <t>Hodinové zúčtovací sazby profesí PSV provádění stavebních konstrukcí zámečník</t>
  </si>
  <si>
    <t>hod</t>
  </si>
  <si>
    <t>512</t>
  </si>
  <si>
    <t>-318615380</t>
  </si>
  <si>
    <t>https://podminky.urs.cz/item/CS_URS_2022_01/HZS2131</t>
  </si>
  <si>
    <t xml:space="preserve">úprava rozměrů a zpětná montáž  demontovaného pltu</t>
  </si>
  <si>
    <t>2*6</t>
  </si>
  <si>
    <t>úprava rozměrů a uchycení stávajících mříží</t>
  </si>
  <si>
    <t>2*8,5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</si>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</sst>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35103001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22135001" TargetMode="External" /><Relationship Id="rId2" Type="http://schemas.openxmlformats.org/officeDocument/2006/relationships/hyperlink" Target="https://podminky.urs.cz/item/CS_URS_2022_01/629991011" TargetMode="External" /><Relationship Id="rId3" Type="http://schemas.openxmlformats.org/officeDocument/2006/relationships/hyperlink" Target="https://podminky.urs.cz/item/CS_URS_2022_01/629995101" TargetMode="External" /><Relationship Id="rId4" Type="http://schemas.openxmlformats.org/officeDocument/2006/relationships/hyperlink" Target="https://podminky.urs.cz/item/CS_URS_2022_01/622325111" TargetMode="External" /><Relationship Id="rId5" Type="http://schemas.openxmlformats.org/officeDocument/2006/relationships/hyperlink" Target="https://podminky.urs.cz/item/CS_URS_2022_01/622252001" TargetMode="External" /><Relationship Id="rId6" Type="http://schemas.openxmlformats.org/officeDocument/2006/relationships/hyperlink" Target="https://podminky.urs.cz/item/CS_URS_2022_01/622143004" TargetMode="External" /><Relationship Id="rId7" Type="http://schemas.openxmlformats.org/officeDocument/2006/relationships/hyperlink" Target="https://podminky.urs.cz/item/CS_URS_2022_01/622211031" TargetMode="External" /><Relationship Id="rId8" Type="http://schemas.openxmlformats.org/officeDocument/2006/relationships/hyperlink" Target="https://podminky.urs.cz/item/CS_URS_2022_01/622131121" TargetMode="External" /><Relationship Id="rId9" Type="http://schemas.openxmlformats.org/officeDocument/2006/relationships/hyperlink" Target="https://podminky.urs.cz/item/CS_URS_2022_01/622521022" TargetMode="External" /><Relationship Id="rId10" Type="http://schemas.openxmlformats.org/officeDocument/2006/relationships/hyperlink" Target="https://podminky.urs.cz/item/CS_URS_2022_01/621211031" TargetMode="External" /><Relationship Id="rId11" Type="http://schemas.openxmlformats.org/officeDocument/2006/relationships/hyperlink" Target="https://podminky.urs.cz/item/CS_URS_2022_01/621131121" TargetMode="External" /><Relationship Id="rId12" Type="http://schemas.openxmlformats.org/officeDocument/2006/relationships/hyperlink" Target="https://podminky.urs.cz/item/CS_URS_2022_01/621521022" TargetMode="External" /><Relationship Id="rId13" Type="http://schemas.openxmlformats.org/officeDocument/2006/relationships/hyperlink" Target="https://podminky.urs.cz/item/CS_URS_2022_01/623142001" TargetMode="External" /><Relationship Id="rId14" Type="http://schemas.openxmlformats.org/officeDocument/2006/relationships/hyperlink" Target="https://podminky.urs.cz/item/CS_URS_2022_01/623521022" TargetMode="External" /><Relationship Id="rId15" Type="http://schemas.openxmlformats.org/officeDocument/2006/relationships/hyperlink" Target="https://podminky.urs.cz/item/CS_URS_2022_01/623131121" TargetMode="External" /><Relationship Id="rId16" Type="http://schemas.openxmlformats.org/officeDocument/2006/relationships/hyperlink" Target="https://podminky.urs.cz/item/CS_URS_2022_01/622212051" TargetMode="External" /><Relationship Id="rId17" Type="http://schemas.openxmlformats.org/officeDocument/2006/relationships/hyperlink" Target="https://podminky.urs.cz/item/CS_URS_2022_01/622252002" TargetMode="External" /><Relationship Id="rId18" Type="http://schemas.openxmlformats.org/officeDocument/2006/relationships/hyperlink" Target="https://podminky.urs.cz/item/CS_URS_2022_01/622253207" TargetMode="External" /><Relationship Id="rId19" Type="http://schemas.openxmlformats.org/officeDocument/2006/relationships/hyperlink" Target="https://podminky.urs.cz/item/CS_URS_2022_01/644941111" TargetMode="External" /><Relationship Id="rId20" Type="http://schemas.openxmlformats.org/officeDocument/2006/relationships/hyperlink" Target="https://podminky.urs.cz/item/CS_URS_2022_01/644941121" TargetMode="External" /><Relationship Id="rId21" Type="http://schemas.openxmlformats.org/officeDocument/2006/relationships/hyperlink" Target="https://podminky.urs.cz/item/CS_URS_2022_01/941111121" TargetMode="External" /><Relationship Id="rId22" Type="http://schemas.openxmlformats.org/officeDocument/2006/relationships/hyperlink" Target="https://podminky.urs.cz/item/CS_URS_2022_01/941111221" TargetMode="External" /><Relationship Id="rId23" Type="http://schemas.openxmlformats.org/officeDocument/2006/relationships/hyperlink" Target="https://podminky.urs.cz/item/CS_URS_2022_01/941111821" TargetMode="External" /><Relationship Id="rId24" Type="http://schemas.openxmlformats.org/officeDocument/2006/relationships/hyperlink" Target="https://podminky.urs.cz/item/CS_URS_2022_01/944511111" TargetMode="External" /><Relationship Id="rId25" Type="http://schemas.openxmlformats.org/officeDocument/2006/relationships/hyperlink" Target="https://podminky.urs.cz/item/CS_URS_2022_01/944511211" TargetMode="External" /><Relationship Id="rId26" Type="http://schemas.openxmlformats.org/officeDocument/2006/relationships/hyperlink" Target="https://podminky.urs.cz/item/CS_URS_2022_01/944511811" TargetMode="External" /><Relationship Id="rId27" Type="http://schemas.openxmlformats.org/officeDocument/2006/relationships/hyperlink" Target="https://podminky.urs.cz/item/CS_URS_2022_01/967031743" TargetMode="External" /><Relationship Id="rId28" Type="http://schemas.openxmlformats.org/officeDocument/2006/relationships/hyperlink" Target="https://podminky.urs.cz/item/CS_URS_2022_01/978015321" TargetMode="External" /><Relationship Id="rId29" Type="http://schemas.openxmlformats.org/officeDocument/2006/relationships/hyperlink" Target="https://podminky.urs.cz/item/CS_URS_2022_01/997013152" TargetMode="External" /><Relationship Id="rId30" Type="http://schemas.openxmlformats.org/officeDocument/2006/relationships/hyperlink" Target="https://podminky.urs.cz/item/CS_URS_2022_01/997013501" TargetMode="External" /><Relationship Id="rId31" Type="http://schemas.openxmlformats.org/officeDocument/2006/relationships/hyperlink" Target="https://podminky.urs.cz/item/CS_URS_2022_01/997013509" TargetMode="External" /><Relationship Id="rId32" Type="http://schemas.openxmlformats.org/officeDocument/2006/relationships/hyperlink" Target="https://podminky.urs.cz/item/CS_URS_2022_01/997013631" TargetMode="External" /><Relationship Id="rId33" Type="http://schemas.openxmlformats.org/officeDocument/2006/relationships/hyperlink" Target="https://podminky.urs.cz/item/CS_URS_2022_01/998018002" TargetMode="External" /><Relationship Id="rId34" Type="http://schemas.openxmlformats.org/officeDocument/2006/relationships/hyperlink" Target="https://podminky.urs.cz/item/CS_URS_2022_01/725810811" TargetMode="External" /><Relationship Id="rId35" Type="http://schemas.openxmlformats.org/officeDocument/2006/relationships/hyperlink" Target="https://podminky.urs.cz/item/CS_URS_2022_01/725811115" TargetMode="External" /><Relationship Id="rId36" Type="http://schemas.openxmlformats.org/officeDocument/2006/relationships/hyperlink" Target="https://podminky.urs.cz/item/CS_URS_2022_01/751398011" TargetMode="External" /><Relationship Id="rId37" Type="http://schemas.openxmlformats.org/officeDocument/2006/relationships/hyperlink" Target="https://podminky.urs.cz/item/CS_URS_2022_01/751398821" TargetMode="External" /><Relationship Id="rId38" Type="http://schemas.openxmlformats.org/officeDocument/2006/relationships/hyperlink" Target="https://podminky.urs.cz/item/CS_URS_2022_01/751525081" TargetMode="External" /><Relationship Id="rId39" Type="http://schemas.openxmlformats.org/officeDocument/2006/relationships/hyperlink" Target="https://podminky.urs.cz/item/CS_URS_2022_01/998762202" TargetMode="External" /><Relationship Id="rId40" Type="http://schemas.openxmlformats.org/officeDocument/2006/relationships/hyperlink" Target="https://podminky.urs.cz/item/CS_URS_2022_01/764002841" TargetMode="External" /><Relationship Id="rId41" Type="http://schemas.openxmlformats.org/officeDocument/2006/relationships/hyperlink" Target="https://podminky.urs.cz/item/CS_URS_2022_01/764002851" TargetMode="External" /><Relationship Id="rId42" Type="http://schemas.openxmlformats.org/officeDocument/2006/relationships/hyperlink" Target="https://podminky.urs.cz/item/CS_URS_2022_01/998764202" TargetMode="External" /><Relationship Id="rId43" Type="http://schemas.openxmlformats.org/officeDocument/2006/relationships/hyperlink" Target="https://podminky.urs.cz/item/CS_URS_2022_01/766421821" TargetMode="External" /><Relationship Id="rId44" Type="http://schemas.openxmlformats.org/officeDocument/2006/relationships/hyperlink" Target="https://podminky.urs.cz/item/CS_URS_2022_01/767661811" TargetMode="External" /><Relationship Id="rId45" Type="http://schemas.openxmlformats.org/officeDocument/2006/relationships/hyperlink" Target="https://podminky.urs.cz/item/CS_URS_2022_01/767662110" TargetMode="External" /><Relationship Id="rId46" Type="http://schemas.openxmlformats.org/officeDocument/2006/relationships/hyperlink" Target="https://podminky.urs.cz/item/CS_URS_2022_01/767893113" TargetMode="External" /><Relationship Id="rId47" Type="http://schemas.openxmlformats.org/officeDocument/2006/relationships/hyperlink" Target="https://podminky.urs.cz/item/CS_URS_2022_01/767996701" TargetMode="External" /><Relationship Id="rId48" Type="http://schemas.openxmlformats.org/officeDocument/2006/relationships/hyperlink" Target="https://podminky.urs.cz/item/CS_URS_2022_01/998767201" TargetMode="External" /><Relationship Id="rId49" Type="http://schemas.openxmlformats.org/officeDocument/2006/relationships/hyperlink" Target="https://podminky.urs.cz/item/CS_URS_2022_01/210220212" TargetMode="External" /><Relationship Id="rId50" Type="http://schemas.openxmlformats.org/officeDocument/2006/relationships/hyperlink" Target="https://podminky.urs.cz/item/CS_URS_2022_01/210280001" TargetMode="External" /><Relationship Id="rId51" Type="http://schemas.openxmlformats.org/officeDocument/2006/relationships/hyperlink" Target="https://podminky.urs.cz/item/CS_URS_2022_01/21819-R" TargetMode="External" /><Relationship Id="rId52" Type="http://schemas.openxmlformats.org/officeDocument/2006/relationships/hyperlink" Target="https://podminky.urs.cz/item/CS_URS_2022_01/218220212" TargetMode="External" /><Relationship Id="rId53" Type="http://schemas.openxmlformats.org/officeDocument/2006/relationships/hyperlink" Target="https://podminky.urs.cz/item/CS_URS_2022_01/220322002" TargetMode="External" /><Relationship Id="rId54" Type="http://schemas.openxmlformats.org/officeDocument/2006/relationships/hyperlink" Target="https://podminky.urs.cz/item/CS_URS_2022_01/228322002" TargetMode="External" /><Relationship Id="rId55" Type="http://schemas.openxmlformats.org/officeDocument/2006/relationships/hyperlink" Target="https://podminky.urs.cz/item/CS_URS_2022_01/HZS2131" TargetMode="External" /><Relationship Id="rId5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ENG003-19-05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BŘECLAV ELEKTRODÍLNA - CELKOVÁ OPRAVA BUDOVY - II.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12. 4. 2020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'00x - VEDLEJŠÍ  A OSTATNÍ...'!J30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'00x - VEDLEJŠÍ  A OSTATNÍ...'!P81</f>
        <v>0</v>
      </c>
      <c r="AV55" s="122">
        <f>'00x - VEDLEJŠÍ  A OSTATNÍ...'!J33</f>
        <v>0</v>
      </c>
      <c r="AW55" s="122">
        <f>'00x - VEDLEJŠÍ  A OSTATNÍ...'!J34</f>
        <v>0</v>
      </c>
      <c r="AX55" s="122">
        <f>'00x - VEDLEJŠÍ  A OSTATNÍ...'!J35</f>
        <v>0</v>
      </c>
      <c r="AY55" s="122">
        <f>'00x - VEDLEJŠÍ  A OSTATNÍ...'!J36</f>
        <v>0</v>
      </c>
      <c r="AZ55" s="122">
        <f>'00x - VEDLEJŠÍ  A OSTATNÍ...'!F33</f>
        <v>0</v>
      </c>
      <c r="BA55" s="122">
        <f>'00x - VEDLEJŠÍ  A OSTATNÍ...'!F34</f>
        <v>0</v>
      </c>
      <c r="BB55" s="122">
        <f>'00x - VEDLEJŠÍ  A OSTATNÍ...'!F35</f>
        <v>0</v>
      </c>
      <c r="BC55" s="122">
        <f>'00x - VEDLEJŠÍ  A OSTATNÍ...'!F36</f>
        <v>0</v>
      </c>
      <c r="BD55" s="124">
        <f>'00x - VEDLEJŠÍ  A OSTATNÍ...'!F37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7" customFormat="1" ht="24.75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'01x - BŘECLAV ELEKTRODÍLN...'!J30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6">
        <v>0</v>
      </c>
      <c r="AT56" s="127">
        <f>ROUND(SUM(AV56:AW56),2)</f>
        <v>0</v>
      </c>
      <c r="AU56" s="128">
        <f>'01x - BŘECLAV ELEKTRODÍLN...'!P95</f>
        <v>0</v>
      </c>
      <c r="AV56" s="127">
        <f>'01x - BŘECLAV ELEKTRODÍLN...'!J33</f>
        <v>0</v>
      </c>
      <c r="AW56" s="127">
        <f>'01x - BŘECLAV ELEKTRODÍLN...'!J34</f>
        <v>0</v>
      </c>
      <c r="AX56" s="127">
        <f>'01x - BŘECLAV ELEKTRODÍLN...'!J35</f>
        <v>0</v>
      </c>
      <c r="AY56" s="127">
        <f>'01x - BŘECLAV ELEKTRODÍLN...'!J36</f>
        <v>0</v>
      </c>
      <c r="AZ56" s="127">
        <f>'01x - BŘECLAV ELEKTRODÍLN...'!F33</f>
        <v>0</v>
      </c>
      <c r="BA56" s="127">
        <f>'01x - BŘECLAV ELEKTRODÍLN...'!F34</f>
        <v>0</v>
      </c>
      <c r="BB56" s="127">
        <f>'01x - BŘECLAV ELEKTRODÍLN...'!F35</f>
        <v>0</v>
      </c>
      <c r="BC56" s="127">
        <f>'01x - BŘECLAV ELEKTRODÍLN...'!F36</f>
        <v>0</v>
      </c>
      <c r="BD56" s="129">
        <f>'01x - BŘECLAV ELEKTRODÍLN...'!F37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19</v>
      </c>
      <c r="CM56" s="125" t="s">
        <v>79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VT7eZXpCrWFQEEFqsWr4UK5UPWWfw+OeP18/eZCERFgMvXLr4A8sPYgd+RzoeAaVn/H3259p3UZ3ATvsc75mGw==" hashValue="8uUFnHE+GU4VWRfufGpfTlIVj6YUHwYwa8V9jGInA/jNT67HpGAf8orYjCjo3O68GbVZ8LEu9WbH2vttDnLJF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x - VEDLEJŠÍ  A OSTATNÍ...'!C2" display="/"/>
    <hyperlink ref="A56" location="'01x - BŘECLAV ELEKTRODÍL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BŘECLAV ELEKTRODÍLNA - CELKOVÁ OPRAVA BUDOVY - II.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12. 4. 2020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ROUND((SUM(BE81:BE92)),  2)</f>
        <v>0</v>
      </c>
      <c r="G33" s="40"/>
      <c r="H33" s="40"/>
      <c r="I33" s="150">
        <v>0.20999999999999999</v>
      </c>
      <c r="J33" s="149">
        <f>ROUND(((SUM(BE81:BE92))*I33),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ROUND((SUM(BF81:BF92)),  2)</f>
        <v>0</v>
      </c>
      <c r="G34" s="40"/>
      <c r="H34" s="40"/>
      <c r="I34" s="150">
        <v>0.14999999999999999</v>
      </c>
      <c r="J34" s="149">
        <f>ROUND(((SUM(BF81:BF92))*I34),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ROUND((SUM(BG81:BG92)),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ROUND((SUM(BH81:BH92)),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ROUND((SUM(BI81:BI92)),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BŘECLAV ELEKTRODÍLNA - CELKOVÁ OPRAVA BUDOVY - II.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00x - VEDLEJŠÍ 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12. 4. 2020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87</v>
      </c>
      <c r="D57" s="164"/>
      <c r="E57" s="164"/>
      <c r="F57" s="164"/>
      <c r="G57" s="164"/>
      <c r="H57" s="164"/>
      <c r="I57" s="164"/>
      <c r="J57" s="165" t="s">
        <v>88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7"/>
      <c r="C60" s="168"/>
      <c r="D60" s="169" t="s">
        <v>90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91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92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BŘECLAV ELEKTRODÍLNA - CELKOVÁ OPRAVA BUDOVY - II. ETAPA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84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 xml:space="preserve">00x - VEDLEJŠÍ  A OSTATNÍ NÁKLADY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4" t="str">
        <f>IF(J12="","",J12)</f>
        <v>12. 4. 2020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30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28</v>
      </c>
      <c r="D78" s="42"/>
      <c r="E78" s="42"/>
      <c r="F78" s="29" t="str">
        <f>IF(E18="","",E18)</f>
        <v>Vyplň údaj</v>
      </c>
      <c r="G78" s="42"/>
      <c r="H78" s="42"/>
      <c r="I78" s="34" t="s">
        <v>32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93</v>
      </c>
      <c r="D80" s="182" t="s">
        <v>54</v>
      </c>
      <c r="E80" s="182" t="s">
        <v>50</v>
      </c>
      <c r="F80" s="182" t="s">
        <v>51</v>
      </c>
      <c r="G80" s="182" t="s">
        <v>94</v>
      </c>
      <c r="H80" s="182" t="s">
        <v>95</v>
      </c>
      <c r="I80" s="182" t="s">
        <v>96</v>
      </c>
      <c r="J80" s="182" t="s">
        <v>88</v>
      </c>
      <c r="K80" s="183" t="s">
        <v>97</v>
      </c>
      <c r="L80" s="184"/>
      <c r="M80" s="94" t="s">
        <v>19</v>
      </c>
      <c r="N80" s="95" t="s">
        <v>39</v>
      </c>
      <c r="O80" s="95" t="s">
        <v>98</v>
      </c>
      <c r="P80" s="95" t="s">
        <v>99</v>
      </c>
      <c r="Q80" s="95" t="s">
        <v>100</v>
      </c>
      <c r="R80" s="95" t="s">
        <v>101</v>
      </c>
      <c r="S80" s="95" t="s">
        <v>102</v>
      </c>
      <c r="T80" s="96" t="s">
        <v>103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104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68</v>
      </c>
      <c r="AU81" s="19" t="s">
        <v>89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68</v>
      </c>
      <c r="E82" s="193" t="s">
        <v>105</v>
      </c>
      <c r="F82" s="193" t="s">
        <v>106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P83+P84</f>
        <v>0</v>
      </c>
      <c r="Q82" s="198"/>
      <c r="R82" s="199">
        <f>R83+R84</f>
        <v>0</v>
      </c>
      <c r="S82" s="198"/>
      <c r="T82" s="200">
        <f>T83+T84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107</v>
      </c>
      <c r="AT82" s="202" t="s">
        <v>68</v>
      </c>
      <c r="AU82" s="202" t="s">
        <v>69</v>
      </c>
      <c r="AY82" s="201" t="s">
        <v>108</v>
      </c>
      <c r="BK82" s="203">
        <f>BK83+BK84</f>
        <v>0</v>
      </c>
    </row>
    <row r="83" s="2" customFormat="1" ht="16.5" customHeight="1">
      <c r="A83" s="40"/>
      <c r="B83" s="41"/>
      <c r="C83" s="204" t="s">
        <v>77</v>
      </c>
      <c r="D83" s="204" t="s">
        <v>109</v>
      </c>
      <c r="E83" s="205" t="s">
        <v>110</v>
      </c>
      <c r="F83" s="206" t="s">
        <v>111</v>
      </c>
      <c r="G83" s="207" t="s">
        <v>112</v>
      </c>
      <c r="H83" s="208">
        <v>1</v>
      </c>
      <c r="I83" s="209"/>
      <c r="J83" s="210">
        <f>ROUND(I83*H83,2)</f>
        <v>0</v>
      </c>
      <c r="K83" s="206" t="s">
        <v>113</v>
      </c>
      <c r="L83" s="46"/>
      <c r="M83" s="211" t="s">
        <v>19</v>
      </c>
      <c r="N83" s="212" t="s">
        <v>40</v>
      </c>
      <c r="O83" s="86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5" t="s">
        <v>114</v>
      </c>
      <c r="AT83" s="215" t="s">
        <v>109</v>
      </c>
      <c r="AU83" s="215" t="s">
        <v>77</v>
      </c>
      <c r="AY83" s="19" t="s">
        <v>108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9" t="s">
        <v>77</v>
      </c>
      <c r="BK83" s="216">
        <f>ROUND(I83*H83,2)</f>
        <v>0</v>
      </c>
      <c r="BL83" s="19" t="s">
        <v>114</v>
      </c>
      <c r="BM83" s="215" t="s">
        <v>115</v>
      </c>
    </row>
    <row r="84" s="12" customFormat="1" ht="22.8" customHeight="1">
      <c r="A84" s="12"/>
      <c r="B84" s="190"/>
      <c r="C84" s="191"/>
      <c r="D84" s="192" t="s">
        <v>68</v>
      </c>
      <c r="E84" s="217" t="s">
        <v>116</v>
      </c>
      <c r="F84" s="217" t="s">
        <v>111</v>
      </c>
      <c r="G84" s="191"/>
      <c r="H84" s="191"/>
      <c r="I84" s="194"/>
      <c r="J84" s="218">
        <f>BK84</f>
        <v>0</v>
      </c>
      <c r="K84" s="191"/>
      <c r="L84" s="196"/>
      <c r="M84" s="197"/>
      <c r="N84" s="198"/>
      <c r="O84" s="198"/>
      <c r="P84" s="199">
        <f>SUM(P85:P92)</f>
        <v>0</v>
      </c>
      <c r="Q84" s="198"/>
      <c r="R84" s="199">
        <f>SUM(R85:R92)</f>
        <v>0</v>
      </c>
      <c r="S84" s="198"/>
      <c r="T84" s="200">
        <f>SUM(T85:T92)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107</v>
      </c>
      <c r="AT84" s="202" t="s">
        <v>68</v>
      </c>
      <c r="AU84" s="202" t="s">
        <v>77</v>
      </c>
      <c r="AY84" s="201" t="s">
        <v>108</v>
      </c>
      <c r="BK84" s="203">
        <f>SUM(BK85:BK92)</f>
        <v>0</v>
      </c>
    </row>
    <row r="85" s="2" customFormat="1" ht="16.5" customHeight="1">
      <c r="A85" s="40"/>
      <c r="B85" s="41"/>
      <c r="C85" s="204" t="s">
        <v>79</v>
      </c>
      <c r="D85" s="204" t="s">
        <v>109</v>
      </c>
      <c r="E85" s="205" t="s">
        <v>117</v>
      </c>
      <c r="F85" s="206" t="s">
        <v>118</v>
      </c>
      <c r="G85" s="207" t="s">
        <v>119</v>
      </c>
      <c r="H85" s="208">
        <v>1</v>
      </c>
      <c r="I85" s="209"/>
      <c r="J85" s="210">
        <f>ROUND(I85*H85,2)</f>
        <v>0</v>
      </c>
      <c r="K85" s="206" t="s">
        <v>120</v>
      </c>
      <c r="L85" s="46"/>
      <c r="M85" s="211" t="s">
        <v>19</v>
      </c>
      <c r="N85" s="212" t="s">
        <v>40</v>
      </c>
      <c r="O85" s="86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5" t="s">
        <v>121</v>
      </c>
      <c r="AT85" s="215" t="s">
        <v>109</v>
      </c>
      <c r="AU85" s="215" t="s">
        <v>79</v>
      </c>
      <c r="AY85" s="19" t="s">
        <v>108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9" t="s">
        <v>77</v>
      </c>
      <c r="BK85" s="216">
        <f>ROUND(I85*H85,2)</f>
        <v>0</v>
      </c>
      <c r="BL85" s="19" t="s">
        <v>121</v>
      </c>
      <c r="BM85" s="215" t="s">
        <v>122</v>
      </c>
    </row>
    <row r="86" s="2" customFormat="1">
      <c r="A86" s="40"/>
      <c r="B86" s="41"/>
      <c r="C86" s="42"/>
      <c r="D86" s="219" t="s">
        <v>123</v>
      </c>
      <c r="E86" s="42"/>
      <c r="F86" s="220" t="s">
        <v>124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123</v>
      </c>
      <c r="AU86" s="19" t="s">
        <v>79</v>
      </c>
    </row>
    <row r="87" s="13" customFormat="1">
      <c r="A87" s="13"/>
      <c r="B87" s="224"/>
      <c r="C87" s="225"/>
      <c r="D87" s="226" t="s">
        <v>125</v>
      </c>
      <c r="E87" s="227" t="s">
        <v>19</v>
      </c>
      <c r="F87" s="228" t="s">
        <v>126</v>
      </c>
      <c r="G87" s="225"/>
      <c r="H87" s="227" t="s">
        <v>19</v>
      </c>
      <c r="I87" s="229"/>
      <c r="J87" s="225"/>
      <c r="K87" s="225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125</v>
      </c>
      <c r="AU87" s="234" t="s">
        <v>79</v>
      </c>
      <c r="AV87" s="13" t="s">
        <v>77</v>
      </c>
      <c r="AW87" s="13" t="s">
        <v>31</v>
      </c>
      <c r="AX87" s="13" t="s">
        <v>69</v>
      </c>
      <c r="AY87" s="234" t="s">
        <v>108</v>
      </c>
    </row>
    <row r="88" s="13" customFormat="1">
      <c r="A88" s="13"/>
      <c r="B88" s="224"/>
      <c r="C88" s="225"/>
      <c r="D88" s="226" t="s">
        <v>125</v>
      </c>
      <c r="E88" s="227" t="s">
        <v>19</v>
      </c>
      <c r="F88" s="228" t="s">
        <v>127</v>
      </c>
      <c r="G88" s="225"/>
      <c r="H88" s="227" t="s">
        <v>19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125</v>
      </c>
      <c r="AU88" s="234" t="s">
        <v>79</v>
      </c>
      <c r="AV88" s="13" t="s">
        <v>77</v>
      </c>
      <c r="AW88" s="13" t="s">
        <v>31</v>
      </c>
      <c r="AX88" s="13" t="s">
        <v>69</v>
      </c>
      <c r="AY88" s="234" t="s">
        <v>108</v>
      </c>
    </row>
    <row r="89" s="13" customFormat="1">
      <c r="A89" s="13"/>
      <c r="B89" s="224"/>
      <c r="C89" s="225"/>
      <c r="D89" s="226" t="s">
        <v>125</v>
      </c>
      <c r="E89" s="227" t="s">
        <v>19</v>
      </c>
      <c r="F89" s="228" t="s">
        <v>128</v>
      </c>
      <c r="G89" s="225"/>
      <c r="H89" s="227" t="s">
        <v>19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125</v>
      </c>
      <c r="AU89" s="234" t="s">
        <v>79</v>
      </c>
      <c r="AV89" s="13" t="s">
        <v>77</v>
      </c>
      <c r="AW89" s="13" t="s">
        <v>31</v>
      </c>
      <c r="AX89" s="13" t="s">
        <v>69</v>
      </c>
      <c r="AY89" s="234" t="s">
        <v>108</v>
      </c>
    </row>
    <row r="90" s="13" customFormat="1">
      <c r="A90" s="13"/>
      <c r="B90" s="224"/>
      <c r="C90" s="225"/>
      <c r="D90" s="226" t="s">
        <v>125</v>
      </c>
      <c r="E90" s="227" t="s">
        <v>19</v>
      </c>
      <c r="F90" s="228" t="s">
        <v>129</v>
      </c>
      <c r="G90" s="225"/>
      <c r="H90" s="227" t="s">
        <v>19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125</v>
      </c>
      <c r="AU90" s="234" t="s">
        <v>79</v>
      </c>
      <c r="AV90" s="13" t="s">
        <v>77</v>
      </c>
      <c r="AW90" s="13" t="s">
        <v>31</v>
      </c>
      <c r="AX90" s="13" t="s">
        <v>69</v>
      </c>
      <c r="AY90" s="234" t="s">
        <v>108</v>
      </c>
    </row>
    <row r="91" s="13" customFormat="1">
      <c r="A91" s="13"/>
      <c r="B91" s="224"/>
      <c r="C91" s="225"/>
      <c r="D91" s="226" t="s">
        <v>125</v>
      </c>
      <c r="E91" s="227" t="s">
        <v>19</v>
      </c>
      <c r="F91" s="228" t="s">
        <v>130</v>
      </c>
      <c r="G91" s="225"/>
      <c r="H91" s="227" t="s">
        <v>19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125</v>
      </c>
      <c r="AU91" s="234" t="s">
        <v>79</v>
      </c>
      <c r="AV91" s="13" t="s">
        <v>77</v>
      </c>
      <c r="AW91" s="13" t="s">
        <v>31</v>
      </c>
      <c r="AX91" s="13" t="s">
        <v>69</v>
      </c>
      <c r="AY91" s="234" t="s">
        <v>108</v>
      </c>
    </row>
    <row r="92" s="14" customFormat="1">
      <c r="A92" s="14"/>
      <c r="B92" s="235"/>
      <c r="C92" s="236"/>
      <c r="D92" s="226" t="s">
        <v>125</v>
      </c>
      <c r="E92" s="237" t="s">
        <v>19</v>
      </c>
      <c r="F92" s="238" t="s">
        <v>77</v>
      </c>
      <c r="G92" s="236"/>
      <c r="H92" s="239">
        <v>1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125</v>
      </c>
      <c r="AU92" s="245" t="s">
        <v>79</v>
      </c>
      <c r="AV92" s="14" t="s">
        <v>79</v>
      </c>
      <c r="AW92" s="14" t="s">
        <v>31</v>
      </c>
      <c r="AX92" s="14" t="s">
        <v>77</v>
      </c>
      <c r="AY92" s="245" t="s">
        <v>108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L3FTN4ILnkVSwxjEYJx+GOnAgSwOiJh5bFf2uJ7jIA/d6VO9k322Rpj9sR9uBP9culPhieiohS1VtAPhfKakWA==" hashValue="qFCzjzIY59In7JJ38bRZ3qe1u5SBW4gOYyUVM6zQppWi92pcbsvNig77XyCZ0orS6/FRzyevuqAv8yTFcspZWw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2_01/03510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83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BŘECLAV ELEKTRODÍLNA - CELKOVÁ OPRAVA BUDOVY - II.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84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12. 4. 2020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22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22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22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ROUND((SUM(BE95:BE471)),  2)</f>
        <v>0</v>
      </c>
      <c r="G33" s="40"/>
      <c r="H33" s="40"/>
      <c r="I33" s="150">
        <v>0.20999999999999999</v>
      </c>
      <c r="J33" s="149">
        <f>ROUND(((SUM(BE95:BE471))*I33),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ROUND((SUM(BF95:BF471)),  2)</f>
        <v>0</v>
      </c>
      <c r="G34" s="40"/>
      <c r="H34" s="40"/>
      <c r="I34" s="150">
        <v>0.14999999999999999</v>
      </c>
      <c r="J34" s="149">
        <f>ROUND(((SUM(BF95:BF471))*I34),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ROUND((SUM(BG95:BG471)),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ROUND((SUM(BH95:BH471)),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ROUND((SUM(BI95:BI471)),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BŘECLAV ELEKTRODÍLNA - CELKOVÁ OPRAVA BUDOVY - II.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01x - BŘECLAV ELEKTRODÍLNA - CELKOVÁ OPRAVA BUDOVY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12. 4. 2020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87</v>
      </c>
      <c r="D57" s="164"/>
      <c r="E57" s="164"/>
      <c r="F57" s="164"/>
      <c r="G57" s="164"/>
      <c r="H57" s="164"/>
      <c r="I57" s="164"/>
      <c r="J57" s="165" t="s">
        <v>88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7"/>
      <c r="C60" s="168"/>
      <c r="D60" s="169" t="s">
        <v>132</v>
      </c>
      <c r="E60" s="170"/>
      <c r="F60" s="170"/>
      <c r="G60" s="170"/>
      <c r="H60" s="170"/>
      <c r="I60" s="170"/>
      <c r="J60" s="171">
        <f>J96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133</v>
      </c>
      <c r="E61" s="176"/>
      <c r="F61" s="176"/>
      <c r="G61" s="176"/>
      <c r="H61" s="176"/>
      <c r="I61" s="176"/>
      <c r="J61" s="177">
        <f>J97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134</v>
      </c>
      <c r="E62" s="176"/>
      <c r="F62" s="176"/>
      <c r="G62" s="176"/>
      <c r="H62" s="176"/>
      <c r="I62" s="176"/>
      <c r="J62" s="177">
        <f>J243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135</v>
      </c>
      <c r="E63" s="176"/>
      <c r="F63" s="176"/>
      <c r="G63" s="176"/>
      <c r="H63" s="176"/>
      <c r="I63" s="176"/>
      <c r="J63" s="177">
        <f>J284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136</v>
      </c>
      <c r="E64" s="176"/>
      <c r="F64" s="176"/>
      <c r="G64" s="176"/>
      <c r="H64" s="176"/>
      <c r="I64" s="176"/>
      <c r="J64" s="177">
        <f>J295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137</v>
      </c>
      <c r="E65" s="170"/>
      <c r="F65" s="170"/>
      <c r="G65" s="170"/>
      <c r="H65" s="170"/>
      <c r="I65" s="170"/>
      <c r="J65" s="171">
        <f>J298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138</v>
      </c>
      <c r="E66" s="176"/>
      <c r="F66" s="176"/>
      <c r="G66" s="176"/>
      <c r="H66" s="176"/>
      <c r="I66" s="176"/>
      <c r="J66" s="177">
        <f>J299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139</v>
      </c>
      <c r="E67" s="176"/>
      <c r="F67" s="176"/>
      <c r="G67" s="176"/>
      <c r="H67" s="176"/>
      <c r="I67" s="176"/>
      <c r="J67" s="177">
        <f>J312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140</v>
      </c>
      <c r="E68" s="176"/>
      <c r="F68" s="176"/>
      <c r="G68" s="176"/>
      <c r="H68" s="176"/>
      <c r="I68" s="176"/>
      <c r="J68" s="177">
        <f>J332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141</v>
      </c>
      <c r="E69" s="176"/>
      <c r="F69" s="176"/>
      <c r="G69" s="176"/>
      <c r="H69" s="176"/>
      <c r="I69" s="176"/>
      <c r="J69" s="177">
        <f>J346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142</v>
      </c>
      <c r="E70" s="176"/>
      <c r="F70" s="176"/>
      <c r="G70" s="176"/>
      <c r="H70" s="176"/>
      <c r="I70" s="176"/>
      <c r="J70" s="177">
        <f>J393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143</v>
      </c>
      <c r="E71" s="176"/>
      <c r="F71" s="176"/>
      <c r="G71" s="176"/>
      <c r="H71" s="176"/>
      <c r="I71" s="176"/>
      <c r="J71" s="177">
        <f>J399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7"/>
      <c r="C72" s="168"/>
      <c r="D72" s="169" t="s">
        <v>144</v>
      </c>
      <c r="E72" s="170"/>
      <c r="F72" s="170"/>
      <c r="G72" s="170"/>
      <c r="H72" s="170"/>
      <c r="I72" s="170"/>
      <c r="J72" s="171">
        <f>J423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3"/>
      <c r="C73" s="174"/>
      <c r="D73" s="175" t="s">
        <v>145</v>
      </c>
      <c r="E73" s="176"/>
      <c r="F73" s="176"/>
      <c r="G73" s="176"/>
      <c r="H73" s="176"/>
      <c r="I73" s="176"/>
      <c r="J73" s="177">
        <f>J424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146</v>
      </c>
      <c r="E74" s="176"/>
      <c r="F74" s="176"/>
      <c r="G74" s="176"/>
      <c r="H74" s="176"/>
      <c r="I74" s="176"/>
      <c r="J74" s="177">
        <f>J455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7"/>
      <c r="C75" s="168"/>
      <c r="D75" s="169" t="s">
        <v>147</v>
      </c>
      <c r="E75" s="170"/>
      <c r="F75" s="170"/>
      <c r="G75" s="170"/>
      <c r="H75" s="170"/>
      <c r="I75" s="170"/>
      <c r="J75" s="171">
        <f>J464</f>
        <v>0</v>
      </c>
      <c r="K75" s="168"/>
      <c r="L75" s="17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92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62" t="str">
        <f>E7</f>
        <v>BŘECLAV ELEKTRODÍLNA - CELKOVÁ OPRAVA BUDOVY - II. ETAPA</v>
      </c>
      <c r="F85" s="34"/>
      <c r="G85" s="34"/>
      <c r="H85" s="34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84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 xml:space="preserve">01x - BŘECLAV ELEKTRODÍLNA - CELKOVÁ OPRAVA BUDOVY </v>
      </c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 xml:space="preserve"> </v>
      </c>
      <c r="G89" s="42"/>
      <c r="H89" s="42"/>
      <c r="I89" s="34" t="s">
        <v>23</v>
      </c>
      <c r="J89" s="74" t="str">
        <f>IF(J12="","",J12)</f>
        <v>12. 4. 2020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 xml:space="preserve"> </v>
      </c>
      <c r="G91" s="42"/>
      <c r="H91" s="42"/>
      <c r="I91" s="34" t="s">
        <v>30</v>
      </c>
      <c r="J91" s="38" t="str">
        <f>E21</f>
        <v xml:space="preserve"> 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28</v>
      </c>
      <c r="D92" s="42"/>
      <c r="E92" s="42"/>
      <c r="F92" s="29" t="str">
        <f>IF(E18="","",E18)</f>
        <v>Vyplň údaj</v>
      </c>
      <c r="G92" s="42"/>
      <c r="H92" s="42"/>
      <c r="I92" s="34" t="s">
        <v>32</v>
      </c>
      <c r="J92" s="38" t="str">
        <f>E24</f>
        <v xml:space="preserve"> 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9"/>
      <c r="B94" s="180"/>
      <c r="C94" s="181" t="s">
        <v>93</v>
      </c>
      <c r="D94" s="182" t="s">
        <v>54</v>
      </c>
      <c r="E94" s="182" t="s">
        <v>50</v>
      </c>
      <c r="F94" s="182" t="s">
        <v>51</v>
      </c>
      <c r="G94" s="182" t="s">
        <v>94</v>
      </c>
      <c r="H94" s="182" t="s">
        <v>95</v>
      </c>
      <c r="I94" s="182" t="s">
        <v>96</v>
      </c>
      <c r="J94" s="182" t="s">
        <v>88</v>
      </c>
      <c r="K94" s="183" t="s">
        <v>97</v>
      </c>
      <c r="L94" s="184"/>
      <c r="M94" s="94" t="s">
        <v>19</v>
      </c>
      <c r="N94" s="95" t="s">
        <v>39</v>
      </c>
      <c r="O94" s="95" t="s">
        <v>98</v>
      </c>
      <c r="P94" s="95" t="s">
        <v>99</v>
      </c>
      <c r="Q94" s="95" t="s">
        <v>100</v>
      </c>
      <c r="R94" s="95" t="s">
        <v>101</v>
      </c>
      <c r="S94" s="95" t="s">
        <v>102</v>
      </c>
      <c r="T94" s="96" t="s">
        <v>103</v>
      </c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</row>
    <row r="95" s="2" customFormat="1" ht="22.8" customHeight="1">
      <c r="A95" s="40"/>
      <c r="B95" s="41"/>
      <c r="C95" s="101" t="s">
        <v>104</v>
      </c>
      <c r="D95" s="42"/>
      <c r="E95" s="42"/>
      <c r="F95" s="42"/>
      <c r="G95" s="42"/>
      <c r="H95" s="42"/>
      <c r="I95" s="42"/>
      <c r="J95" s="185">
        <f>BK95</f>
        <v>0</v>
      </c>
      <c r="K95" s="42"/>
      <c r="L95" s="46"/>
      <c r="M95" s="97"/>
      <c r="N95" s="186"/>
      <c r="O95" s="98"/>
      <c r="P95" s="187">
        <f>P96+P298+P423+P464</f>
        <v>0</v>
      </c>
      <c r="Q95" s="98"/>
      <c r="R95" s="187">
        <f>R96+R298+R423+R464</f>
        <v>5.3741806599999986</v>
      </c>
      <c r="S95" s="98"/>
      <c r="T95" s="188">
        <f>T96+T298+T423+T464</f>
        <v>1.6141203100000001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68</v>
      </c>
      <c r="AU95" s="19" t="s">
        <v>89</v>
      </c>
      <c r="BK95" s="189">
        <f>BK96+BK298+BK423+BK464</f>
        <v>0</v>
      </c>
    </row>
    <row r="96" s="12" customFormat="1" ht="25.92" customHeight="1">
      <c r="A96" s="12"/>
      <c r="B96" s="190"/>
      <c r="C96" s="191"/>
      <c r="D96" s="192" t="s">
        <v>68</v>
      </c>
      <c r="E96" s="193" t="s">
        <v>148</v>
      </c>
      <c r="F96" s="193" t="s">
        <v>149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P97+P243+P284+P295</f>
        <v>0</v>
      </c>
      <c r="Q96" s="198"/>
      <c r="R96" s="199">
        <f>R97+R243+R284+R295</f>
        <v>4.6100131399999986</v>
      </c>
      <c r="S96" s="198"/>
      <c r="T96" s="200">
        <f>T97+T243+T284+T295</f>
        <v>1.0431600000000001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77</v>
      </c>
      <c r="AT96" s="202" t="s">
        <v>68</v>
      </c>
      <c r="AU96" s="202" t="s">
        <v>69</v>
      </c>
      <c r="AY96" s="201" t="s">
        <v>108</v>
      </c>
      <c r="BK96" s="203">
        <f>BK97+BK243+BK284+BK295</f>
        <v>0</v>
      </c>
    </row>
    <row r="97" s="12" customFormat="1" ht="22.8" customHeight="1">
      <c r="A97" s="12"/>
      <c r="B97" s="190"/>
      <c r="C97" s="191"/>
      <c r="D97" s="192" t="s">
        <v>68</v>
      </c>
      <c r="E97" s="217" t="s">
        <v>150</v>
      </c>
      <c r="F97" s="217" t="s">
        <v>151</v>
      </c>
      <c r="G97" s="191"/>
      <c r="H97" s="191"/>
      <c r="I97" s="194"/>
      <c r="J97" s="218">
        <f>BK97</f>
        <v>0</v>
      </c>
      <c r="K97" s="191"/>
      <c r="L97" s="196"/>
      <c r="M97" s="197"/>
      <c r="N97" s="198"/>
      <c r="O97" s="198"/>
      <c r="P97" s="199">
        <f>SUM(P98:P242)</f>
        <v>0</v>
      </c>
      <c r="Q97" s="198"/>
      <c r="R97" s="199">
        <f>SUM(R98:R242)</f>
        <v>4.609933139999999</v>
      </c>
      <c r="S97" s="198"/>
      <c r="T97" s="200">
        <f>SUM(T98:T242)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77</v>
      </c>
      <c r="AT97" s="202" t="s">
        <v>68</v>
      </c>
      <c r="AU97" s="202" t="s">
        <v>77</v>
      </c>
      <c r="AY97" s="201" t="s">
        <v>108</v>
      </c>
      <c r="BK97" s="203">
        <f>SUM(BK98:BK242)</f>
        <v>0</v>
      </c>
    </row>
    <row r="98" s="2" customFormat="1" ht="21.75" customHeight="1">
      <c r="A98" s="40"/>
      <c r="B98" s="41"/>
      <c r="C98" s="204" t="s">
        <v>77</v>
      </c>
      <c r="D98" s="204" t="s">
        <v>109</v>
      </c>
      <c r="E98" s="205" t="s">
        <v>152</v>
      </c>
      <c r="F98" s="206" t="s">
        <v>153</v>
      </c>
      <c r="G98" s="207" t="s">
        <v>154</v>
      </c>
      <c r="H98" s="208">
        <v>0.46000000000000002</v>
      </c>
      <c r="I98" s="209"/>
      <c r="J98" s="210">
        <f>ROUND(I98*H98,2)</f>
        <v>0</v>
      </c>
      <c r="K98" s="206" t="s">
        <v>120</v>
      </c>
      <c r="L98" s="46"/>
      <c r="M98" s="211" t="s">
        <v>19</v>
      </c>
      <c r="N98" s="212" t="s">
        <v>40</v>
      </c>
      <c r="O98" s="86"/>
      <c r="P98" s="213">
        <f>O98*H98</f>
        <v>0</v>
      </c>
      <c r="Q98" s="213">
        <v>0.020480000000000002</v>
      </c>
      <c r="R98" s="213">
        <f>Q98*H98</f>
        <v>0.0094208000000000017</v>
      </c>
      <c r="S98" s="213">
        <v>0</v>
      </c>
      <c r="T98" s="21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5" t="s">
        <v>114</v>
      </c>
      <c r="AT98" s="215" t="s">
        <v>109</v>
      </c>
      <c r="AU98" s="215" t="s">
        <v>79</v>
      </c>
      <c r="AY98" s="19" t="s">
        <v>108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9" t="s">
        <v>77</v>
      </c>
      <c r="BK98" s="216">
        <f>ROUND(I98*H98,2)</f>
        <v>0</v>
      </c>
      <c r="BL98" s="19" t="s">
        <v>114</v>
      </c>
      <c r="BM98" s="215" t="s">
        <v>155</v>
      </c>
    </row>
    <row r="99" s="2" customFormat="1">
      <c r="A99" s="40"/>
      <c r="B99" s="41"/>
      <c r="C99" s="42"/>
      <c r="D99" s="219" t="s">
        <v>123</v>
      </c>
      <c r="E99" s="42"/>
      <c r="F99" s="220" t="s">
        <v>156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123</v>
      </c>
      <c r="AU99" s="19" t="s">
        <v>79</v>
      </c>
    </row>
    <row r="100" s="13" customFormat="1">
      <c r="A100" s="13"/>
      <c r="B100" s="224"/>
      <c r="C100" s="225"/>
      <c r="D100" s="226" t="s">
        <v>125</v>
      </c>
      <c r="E100" s="227" t="s">
        <v>19</v>
      </c>
      <c r="F100" s="228" t="s">
        <v>157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125</v>
      </c>
      <c r="AU100" s="234" t="s">
        <v>79</v>
      </c>
      <c r="AV100" s="13" t="s">
        <v>77</v>
      </c>
      <c r="AW100" s="13" t="s">
        <v>31</v>
      </c>
      <c r="AX100" s="13" t="s">
        <v>69</v>
      </c>
      <c r="AY100" s="234" t="s">
        <v>108</v>
      </c>
    </row>
    <row r="101" s="13" customFormat="1">
      <c r="A101" s="13"/>
      <c r="B101" s="224"/>
      <c r="C101" s="225"/>
      <c r="D101" s="226" t="s">
        <v>125</v>
      </c>
      <c r="E101" s="227" t="s">
        <v>19</v>
      </c>
      <c r="F101" s="228" t="s">
        <v>158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125</v>
      </c>
      <c r="AU101" s="234" t="s">
        <v>79</v>
      </c>
      <c r="AV101" s="13" t="s">
        <v>77</v>
      </c>
      <c r="AW101" s="13" t="s">
        <v>31</v>
      </c>
      <c r="AX101" s="13" t="s">
        <v>69</v>
      </c>
      <c r="AY101" s="234" t="s">
        <v>108</v>
      </c>
    </row>
    <row r="102" s="14" customFormat="1">
      <c r="A102" s="14"/>
      <c r="B102" s="235"/>
      <c r="C102" s="236"/>
      <c r="D102" s="226" t="s">
        <v>125</v>
      </c>
      <c r="E102" s="237" t="s">
        <v>19</v>
      </c>
      <c r="F102" s="238" t="s">
        <v>159</v>
      </c>
      <c r="G102" s="236"/>
      <c r="H102" s="239">
        <v>0.46000000000000002</v>
      </c>
      <c r="I102" s="240"/>
      <c r="J102" s="236"/>
      <c r="K102" s="236"/>
      <c r="L102" s="241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125</v>
      </c>
      <c r="AU102" s="245" t="s">
        <v>79</v>
      </c>
      <c r="AV102" s="14" t="s">
        <v>79</v>
      </c>
      <c r="AW102" s="14" t="s">
        <v>31</v>
      </c>
      <c r="AX102" s="14" t="s">
        <v>77</v>
      </c>
      <c r="AY102" s="245" t="s">
        <v>108</v>
      </c>
    </row>
    <row r="103" s="2" customFormat="1" ht="24.15" customHeight="1">
      <c r="A103" s="40"/>
      <c r="B103" s="41"/>
      <c r="C103" s="204" t="s">
        <v>79</v>
      </c>
      <c r="D103" s="204" t="s">
        <v>109</v>
      </c>
      <c r="E103" s="205" t="s">
        <v>160</v>
      </c>
      <c r="F103" s="206" t="s">
        <v>161</v>
      </c>
      <c r="G103" s="207" t="s">
        <v>154</v>
      </c>
      <c r="H103" s="208">
        <v>40.698999999999998</v>
      </c>
      <c r="I103" s="209"/>
      <c r="J103" s="210">
        <f>ROUND(I103*H103,2)</f>
        <v>0</v>
      </c>
      <c r="K103" s="206" t="s">
        <v>120</v>
      </c>
      <c r="L103" s="46"/>
      <c r="M103" s="211" t="s">
        <v>19</v>
      </c>
      <c r="N103" s="212" t="s">
        <v>40</v>
      </c>
      <c r="O103" s="86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5" t="s">
        <v>114</v>
      </c>
      <c r="AT103" s="215" t="s">
        <v>109</v>
      </c>
      <c r="AU103" s="215" t="s">
        <v>79</v>
      </c>
      <c r="AY103" s="19" t="s">
        <v>108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9" t="s">
        <v>77</v>
      </c>
      <c r="BK103" s="216">
        <f>ROUND(I103*H103,2)</f>
        <v>0</v>
      </c>
      <c r="BL103" s="19" t="s">
        <v>114</v>
      </c>
      <c r="BM103" s="215" t="s">
        <v>162</v>
      </c>
    </row>
    <row r="104" s="2" customFormat="1">
      <c r="A104" s="40"/>
      <c r="B104" s="41"/>
      <c r="C104" s="42"/>
      <c r="D104" s="219" t="s">
        <v>123</v>
      </c>
      <c r="E104" s="42"/>
      <c r="F104" s="220" t="s">
        <v>163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123</v>
      </c>
      <c r="AU104" s="19" t="s">
        <v>79</v>
      </c>
    </row>
    <row r="105" s="13" customFormat="1">
      <c r="A105" s="13"/>
      <c r="B105" s="224"/>
      <c r="C105" s="225"/>
      <c r="D105" s="226" t="s">
        <v>125</v>
      </c>
      <c r="E105" s="227" t="s">
        <v>19</v>
      </c>
      <c r="F105" s="228" t="s">
        <v>164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125</v>
      </c>
      <c r="AU105" s="234" t="s">
        <v>79</v>
      </c>
      <c r="AV105" s="13" t="s">
        <v>77</v>
      </c>
      <c r="AW105" s="13" t="s">
        <v>31</v>
      </c>
      <c r="AX105" s="13" t="s">
        <v>69</v>
      </c>
      <c r="AY105" s="234" t="s">
        <v>108</v>
      </c>
    </row>
    <row r="106" s="14" customFormat="1">
      <c r="A106" s="14"/>
      <c r="B106" s="235"/>
      <c r="C106" s="236"/>
      <c r="D106" s="226" t="s">
        <v>125</v>
      </c>
      <c r="E106" s="237" t="s">
        <v>19</v>
      </c>
      <c r="F106" s="238" t="s">
        <v>165</v>
      </c>
      <c r="G106" s="236"/>
      <c r="H106" s="239">
        <v>18.815999999999999</v>
      </c>
      <c r="I106" s="240"/>
      <c r="J106" s="236"/>
      <c r="K106" s="236"/>
      <c r="L106" s="241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125</v>
      </c>
      <c r="AU106" s="245" t="s">
        <v>79</v>
      </c>
      <c r="AV106" s="14" t="s">
        <v>79</v>
      </c>
      <c r="AW106" s="14" t="s">
        <v>31</v>
      </c>
      <c r="AX106" s="14" t="s">
        <v>69</v>
      </c>
      <c r="AY106" s="245" t="s">
        <v>108</v>
      </c>
    </row>
    <row r="107" s="13" customFormat="1">
      <c r="A107" s="13"/>
      <c r="B107" s="224"/>
      <c r="C107" s="225"/>
      <c r="D107" s="226" t="s">
        <v>125</v>
      </c>
      <c r="E107" s="227" t="s">
        <v>19</v>
      </c>
      <c r="F107" s="228" t="s">
        <v>166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125</v>
      </c>
      <c r="AU107" s="234" t="s">
        <v>79</v>
      </c>
      <c r="AV107" s="13" t="s">
        <v>77</v>
      </c>
      <c r="AW107" s="13" t="s">
        <v>31</v>
      </c>
      <c r="AX107" s="13" t="s">
        <v>69</v>
      </c>
      <c r="AY107" s="234" t="s">
        <v>108</v>
      </c>
    </row>
    <row r="108" s="14" customFormat="1">
      <c r="A108" s="14"/>
      <c r="B108" s="235"/>
      <c r="C108" s="236"/>
      <c r="D108" s="226" t="s">
        <v>125</v>
      </c>
      <c r="E108" s="237" t="s">
        <v>19</v>
      </c>
      <c r="F108" s="238" t="s">
        <v>167</v>
      </c>
      <c r="G108" s="236"/>
      <c r="H108" s="239">
        <v>21.882999999999999</v>
      </c>
      <c r="I108" s="240"/>
      <c r="J108" s="236"/>
      <c r="K108" s="236"/>
      <c r="L108" s="241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125</v>
      </c>
      <c r="AU108" s="245" t="s">
        <v>79</v>
      </c>
      <c r="AV108" s="14" t="s">
        <v>79</v>
      </c>
      <c r="AW108" s="14" t="s">
        <v>31</v>
      </c>
      <c r="AX108" s="14" t="s">
        <v>69</v>
      </c>
      <c r="AY108" s="245" t="s">
        <v>108</v>
      </c>
    </row>
    <row r="109" s="15" customFormat="1">
      <c r="A109" s="15"/>
      <c r="B109" s="249"/>
      <c r="C109" s="250"/>
      <c r="D109" s="226" t="s">
        <v>125</v>
      </c>
      <c r="E109" s="251" t="s">
        <v>19</v>
      </c>
      <c r="F109" s="252" t="s">
        <v>168</v>
      </c>
      <c r="G109" s="250"/>
      <c r="H109" s="253">
        <v>40.698999999999998</v>
      </c>
      <c r="I109" s="254"/>
      <c r="J109" s="250"/>
      <c r="K109" s="250"/>
      <c r="L109" s="255"/>
      <c r="M109" s="256"/>
      <c r="N109" s="257"/>
      <c r="O109" s="257"/>
      <c r="P109" s="257"/>
      <c r="Q109" s="257"/>
      <c r="R109" s="257"/>
      <c r="S109" s="257"/>
      <c r="T109" s="258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9" t="s">
        <v>125</v>
      </c>
      <c r="AU109" s="259" t="s">
        <v>79</v>
      </c>
      <c r="AV109" s="15" t="s">
        <v>114</v>
      </c>
      <c r="AW109" s="15" t="s">
        <v>31</v>
      </c>
      <c r="AX109" s="15" t="s">
        <v>77</v>
      </c>
      <c r="AY109" s="259" t="s">
        <v>108</v>
      </c>
    </row>
    <row r="110" s="2" customFormat="1" ht="16.5" customHeight="1">
      <c r="A110" s="40"/>
      <c r="B110" s="41"/>
      <c r="C110" s="204" t="s">
        <v>169</v>
      </c>
      <c r="D110" s="204" t="s">
        <v>109</v>
      </c>
      <c r="E110" s="205" t="s">
        <v>170</v>
      </c>
      <c r="F110" s="206" t="s">
        <v>171</v>
      </c>
      <c r="G110" s="207" t="s">
        <v>154</v>
      </c>
      <c r="H110" s="208">
        <v>219.47999999999999</v>
      </c>
      <c r="I110" s="209"/>
      <c r="J110" s="210">
        <f>ROUND(I110*H110,2)</f>
        <v>0</v>
      </c>
      <c r="K110" s="206" t="s">
        <v>120</v>
      </c>
      <c r="L110" s="46"/>
      <c r="M110" s="211" t="s">
        <v>19</v>
      </c>
      <c r="N110" s="212" t="s">
        <v>40</v>
      </c>
      <c r="O110" s="86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5" t="s">
        <v>114</v>
      </c>
      <c r="AT110" s="215" t="s">
        <v>109</v>
      </c>
      <c r="AU110" s="215" t="s">
        <v>79</v>
      </c>
      <c r="AY110" s="19" t="s">
        <v>108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9" t="s">
        <v>77</v>
      </c>
      <c r="BK110" s="216">
        <f>ROUND(I110*H110,2)</f>
        <v>0</v>
      </c>
      <c r="BL110" s="19" t="s">
        <v>114</v>
      </c>
      <c r="BM110" s="215" t="s">
        <v>172</v>
      </c>
    </row>
    <row r="111" s="2" customFormat="1">
      <c r="A111" s="40"/>
      <c r="B111" s="41"/>
      <c r="C111" s="42"/>
      <c r="D111" s="219" t="s">
        <v>123</v>
      </c>
      <c r="E111" s="42"/>
      <c r="F111" s="220" t="s">
        <v>173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123</v>
      </c>
      <c r="AU111" s="19" t="s">
        <v>79</v>
      </c>
    </row>
    <row r="112" s="14" customFormat="1">
      <c r="A112" s="14"/>
      <c r="B112" s="235"/>
      <c r="C112" s="236"/>
      <c r="D112" s="226" t="s">
        <v>125</v>
      </c>
      <c r="E112" s="237" t="s">
        <v>19</v>
      </c>
      <c r="F112" s="238" t="s">
        <v>174</v>
      </c>
      <c r="G112" s="236"/>
      <c r="H112" s="239">
        <v>183.33199999999999</v>
      </c>
      <c r="I112" s="240"/>
      <c r="J112" s="236"/>
      <c r="K112" s="236"/>
      <c r="L112" s="241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125</v>
      </c>
      <c r="AU112" s="245" t="s">
        <v>79</v>
      </c>
      <c r="AV112" s="14" t="s">
        <v>79</v>
      </c>
      <c r="AW112" s="14" t="s">
        <v>31</v>
      </c>
      <c r="AX112" s="14" t="s">
        <v>69</v>
      </c>
      <c r="AY112" s="245" t="s">
        <v>108</v>
      </c>
    </row>
    <row r="113" s="14" customFormat="1">
      <c r="A113" s="14"/>
      <c r="B113" s="235"/>
      <c r="C113" s="236"/>
      <c r="D113" s="226" t="s">
        <v>125</v>
      </c>
      <c r="E113" s="237" t="s">
        <v>19</v>
      </c>
      <c r="F113" s="238" t="s">
        <v>175</v>
      </c>
      <c r="G113" s="236"/>
      <c r="H113" s="239">
        <v>36.148000000000003</v>
      </c>
      <c r="I113" s="240"/>
      <c r="J113" s="236"/>
      <c r="K113" s="236"/>
      <c r="L113" s="241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125</v>
      </c>
      <c r="AU113" s="245" t="s">
        <v>79</v>
      </c>
      <c r="AV113" s="14" t="s">
        <v>79</v>
      </c>
      <c r="AW113" s="14" t="s">
        <v>31</v>
      </c>
      <c r="AX113" s="14" t="s">
        <v>69</v>
      </c>
      <c r="AY113" s="245" t="s">
        <v>108</v>
      </c>
    </row>
    <row r="114" s="15" customFormat="1">
      <c r="A114" s="15"/>
      <c r="B114" s="249"/>
      <c r="C114" s="250"/>
      <c r="D114" s="226" t="s">
        <v>125</v>
      </c>
      <c r="E114" s="251" t="s">
        <v>19</v>
      </c>
      <c r="F114" s="252" t="s">
        <v>168</v>
      </c>
      <c r="G114" s="250"/>
      <c r="H114" s="253">
        <v>219.47999999999999</v>
      </c>
      <c r="I114" s="254"/>
      <c r="J114" s="250"/>
      <c r="K114" s="250"/>
      <c r="L114" s="255"/>
      <c r="M114" s="256"/>
      <c r="N114" s="257"/>
      <c r="O114" s="257"/>
      <c r="P114" s="257"/>
      <c r="Q114" s="257"/>
      <c r="R114" s="257"/>
      <c r="S114" s="257"/>
      <c r="T114" s="258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9" t="s">
        <v>125</v>
      </c>
      <c r="AU114" s="259" t="s">
        <v>79</v>
      </c>
      <c r="AV114" s="15" t="s">
        <v>114</v>
      </c>
      <c r="AW114" s="15" t="s">
        <v>31</v>
      </c>
      <c r="AX114" s="15" t="s">
        <v>77</v>
      </c>
      <c r="AY114" s="259" t="s">
        <v>108</v>
      </c>
    </row>
    <row r="115" s="2" customFormat="1" ht="21.75" customHeight="1">
      <c r="A115" s="40"/>
      <c r="B115" s="41"/>
      <c r="C115" s="204" t="s">
        <v>114</v>
      </c>
      <c r="D115" s="204" t="s">
        <v>109</v>
      </c>
      <c r="E115" s="205" t="s">
        <v>176</v>
      </c>
      <c r="F115" s="206" t="s">
        <v>177</v>
      </c>
      <c r="G115" s="207" t="s">
        <v>154</v>
      </c>
      <c r="H115" s="208">
        <v>183.33199999999999</v>
      </c>
      <c r="I115" s="209"/>
      <c r="J115" s="210">
        <f>ROUND(I115*H115,2)</f>
        <v>0</v>
      </c>
      <c r="K115" s="206" t="s">
        <v>120</v>
      </c>
      <c r="L115" s="46"/>
      <c r="M115" s="211" t="s">
        <v>19</v>
      </c>
      <c r="N115" s="212" t="s">
        <v>40</v>
      </c>
      <c r="O115" s="86"/>
      <c r="P115" s="213">
        <f>O115*H115</f>
        <v>0</v>
      </c>
      <c r="Q115" s="213">
        <v>0.0040000000000000001</v>
      </c>
      <c r="R115" s="213">
        <f>Q115*H115</f>
        <v>0.73332799999999998</v>
      </c>
      <c r="S115" s="213">
        <v>0</v>
      </c>
      <c r="T115" s="21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5" t="s">
        <v>114</v>
      </c>
      <c r="AT115" s="215" t="s">
        <v>109</v>
      </c>
      <c r="AU115" s="215" t="s">
        <v>79</v>
      </c>
      <c r="AY115" s="19" t="s">
        <v>108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9" t="s">
        <v>77</v>
      </c>
      <c r="BK115" s="216">
        <f>ROUND(I115*H115,2)</f>
        <v>0</v>
      </c>
      <c r="BL115" s="19" t="s">
        <v>114</v>
      </c>
      <c r="BM115" s="215" t="s">
        <v>178</v>
      </c>
    </row>
    <row r="116" s="2" customFormat="1">
      <c r="A116" s="40"/>
      <c r="B116" s="41"/>
      <c r="C116" s="42"/>
      <c r="D116" s="219" t="s">
        <v>123</v>
      </c>
      <c r="E116" s="42"/>
      <c r="F116" s="220" t="s">
        <v>179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123</v>
      </c>
      <c r="AU116" s="19" t="s">
        <v>79</v>
      </c>
    </row>
    <row r="117" s="14" customFormat="1">
      <c r="A117" s="14"/>
      <c r="B117" s="235"/>
      <c r="C117" s="236"/>
      <c r="D117" s="226" t="s">
        <v>125</v>
      </c>
      <c r="E117" s="237" t="s">
        <v>19</v>
      </c>
      <c r="F117" s="238" t="s">
        <v>174</v>
      </c>
      <c r="G117" s="236"/>
      <c r="H117" s="239">
        <v>183.33199999999999</v>
      </c>
      <c r="I117" s="240"/>
      <c r="J117" s="236"/>
      <c r="K117" s="236"/>
      <c r="L117" s="241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125</v>
      </c>
      <c r="AU117" s="245" t="s">
        <v>79</v>
      </c>
      <c r="AV117" s="14" t="s">
        <v>79</v>
      </c>
      <c r="AW117" s="14" t="s">
        <v>31</v>
      </c>
      <c r="AX117" s="14" t="s">
        <v>77</v>
      </c>
      <c r="AY117" s="245" t="s">
        <v>108</v>
      </c>
    </row>
    <row r="118" s="2" customFormat="1" ht="16.5" customHeight="1">
      <c r="A118" s="40"/>
      <c r="B118" s="41"/>
      <c r="C118" s="204" t="s">
        <v>107</v>
      </c>
      <c r="D118" s="204" t="s">
        <v>109</v>
      </c>
      <c r="E118" s="205" t="s">
        <v>180</v>
      </c>
      <c r="F118" s="206" t="s">
        <v>181</v>
      </c>
      <c r="G118" s="207" t="s">
        <v>182</v>
      </c>
      <c r="H118" s="208">
        <v>40.700000000000003</v>
      </c>
      <c r="I118" s="209"/>
      <c r="J118" s="210">
        <f>ROUND(I118*H118,2)</f>
        <v>0</v>
      </c>
      <c r="K118" s="206" t="s">
        <v>120</v>
      </c>
      <c r="L118" s="46"/>
      <c r="M118" s="211" t="s">
        <v>19</v>
      </c>
      <c r="N118" s="212" t="s">
        <v>40</v>
      </c>
      <c r="O118" s="86"/>
      <c r="P118" s="213">
        <f>O118*H118</f>
        <v>0</v>
      </c>
      <c r="Q118" s="213">
        <v>3.0000000000000001E-05</v>
      </c>
      <c r="R118" s="213">
        <f>Q118*H118</f>
        <v>0.0012210000000000001</v>
      </c>
      <c r="S118" s="213">
        <v>0</v>
      </c>
      <c r="T118" s="21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5" t="s">
        <v>114</v>
      </c>
      <c r="AT118" s="215" t="s">
        <v>109</v>
      </c>
      <c r="AU118" s="215" t="s">
        <v>79</v>
      </c>
      <c r="AY118" s="19" t="s">
        <v>108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9" t="s">
        <v>77</v>
      </c>
      <c r="BK118" s="216">
        <f>ROUND(I118*H118,2)</f>
        <v>0</v>
      </c>
      <c r="BL118" s="19" t="s">
        <v>114</v>
      </c>
      <c r="BM118" s="215" t="s">
        <v>183</v>
      </c>
    </row>
    <row r="119" s="2" customFormat="1">
      <c r="A119" s="40"/>
      <c r="B119" s="41"/>
      <c r="C119" s="42"/>
      <c r="D119" s="219" t="s">
        <v>123</v>
      </c>
      <c r="E119" s="42"/>
      <c r="F119" s="220" t="s">
        <v>184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123</v>
      </c>
      <c r="AU119" s="19" t="s">
        <v>79</v>
      </c>
    </row>
    <row r="120" s="13" customFormat="1">
      <c r="A120" s="13"/>
      <c r="B120" s="224"/>
      <c r="C120" s="225"/>
      <c r="D120" s="226" t="s">
        <v>125</v>
      </c>
      <c r="E120" s="227" t="s">
        <v>19</v>
      </c>
      <c r="F120" s="228" t="s">
        <v>164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125</v>
      </c>
      <c r="AU120" s="234" t="s">
        <v>79</v>
      </c>
      <c r="AV120" s="13" t="s">
        <v>77</v>
      </c>
      <c r="AW120" s="13" t="s">
        <v>31</v>
      </c>
      <c r="AX120" s="13" t="s">
        <v>69</v>
      </c>
      <c r="AY120" s="234" t="s">
        <v>108</v>
      </c>
    </row>
    <row r="121" s="13" customFormat="1">
      <c r="A121" s="13"/>
      <c r="B121" s="224"/>
      <c r="C121" s="225"/>
      <c r="D121" s="226" t="s">
        <v>125</v>
      </c>
      <c r="E121" s="227" t="s">
        <v>19</v>
      </c>
      <c r="F121" s="228" t="s">
        <v>166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125</v>
      </c>
      <c r="AU121" s="234" t="s">
        <v>79</v>
      </c>
      <c r="AV121" s="13" t="s">
        <v>77</v>
      </c>
      <c r="AW121" s="13" t="s">
        <v>31</v>
      </c>
      <c r="AX121" s="13" t="s">
        <v>69</v>
      </c>
      <c r="AY121" s="234" t="s">
        <v>108</v>
      </c>
    </row>
    <row r="122" s="14" customFormat="1">
      <c r="A122" s="14"/>
      <c r="B122" s="235"/>
      <c r="C122" s="236"/>
      <c r="D122" s="226" t="s">
        <v>125</v>
      </c>
      <c r="E122" s="237" t="s">
        <v>19</v>
      </c>
      <c r="F122" s="238" t="s">
        <v>185</v>
      </c>
      <c r="G122" s="236"/>
      <c r="H122" s="239">
        <v>36.423999999999999</v>
      </c>
      <c r="I122" s="240"/>
      <c r="J122" s="236"/>
      <c r="K122" s="236"/>
      <c r="L122" s="241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125</v>
      </c>
      <c r="AU122" s="245" t="s">
        <v>79</v>
      </c>
      <c r="AV122" s="14" t="s">
        <v>79</v>
      </c>
      <c r="AW122" s="14" t="s">
        <v>31</v>
      </c>
      <c r="AX122" s="14" t="s">
        <v>69</v>
      </c>
      <c r="AY122" s="245" t="s">
        <v>108</v>
      </c>
    </row>
    <row r="123" s="13" customFormat="1">
      <c r="A123" s="13"/>
      <c r="B123" s="224"/>
      <c r="C123" s="225"/>
      <c r="D123" s="226" t="s">
        <v>125</v>
      </c>
      <c r="E123" s="227" t="s">
        <v>19</v>
      </c>
      <c r="F123" s="228" t="s">
        <v>186</v>
      </c>
      <c r="G123" s="225"/>
      <c r="H123" s="227" t="s">
        <v>19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125</v>
      </c>
      <c r="AU123" s="234" t="s">
        <v>79</v>
      </c>
      <c r="AV123" s="13" t="s">
        <v>77</v>
      </c>
      <c r="AW123" s="13" t="s">
        <v>31</v>
      </c>
      <c r="AX123" s="13" t="s">
        <v>69</v>
      </c>
      <c r="AY123" s="234" t="s">
        <v>108</v>
      </c>
    </row>
    <row r="124" s="14" customFormat="1">
      <c r="A124" s="14"/>
      <c r="B124" s="235"/>
      <c r="C124" s="236"/>
      <c r="D124" s="226" t="s">
        <v>125</v>
      </c>
      <c r="E124" s="237" t="s">
        <v>19</v>
      </c>
      <c r="F124" s="238" t="s">
        <v>187</v>
      </c>
      <c r="G124" s="236"/>
      <c r="H124" s="239">
        <v>4.2759999999999998</v>
      </c>
      <c r="I124" s="240"/>
      <c r="J124" s="236"/>
      <c r="K124" s="236"/>
      <c r="L124" s="241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125</v>
      </c>
      <c r="AU124" s="245" t="s">
        <v>79</v>
      </c>
      <c r="AV124" s="14" t="s">
        <v>79</v>
      </c>
      <c r="AW124" s="14" t="s">
        <v>31</v>
      </c>
      <c r="AX124" s="14" t="s">
        <v>69</v>
      </c>
      <c r="AY124" s="245" t="s">
        <v>108</v>
      </c>
    </row>
    <row r="125" s="15" customFormat="1">
      <c r="A125" s="15"/>
      <c r="B125" s="249"/>
      <c r="C125" s="250"/>
      <c r="D125" s="226" t="s">
        <v>125</v>
      </c>
      <c r="E125" s="251" t="s">
        <v>19</v>
      </c>
      <c r="F125" s="252" t="s">
        <v>168</v>
      </c>
      <c r="G125" s="250"/>
      <c r="H125" s="253">
        <v>40.700000000000003</v>
      </c>
      <c r="I125" s="254"/>
      <c r="J125" s="250"/>
      <c r="K125" s="250"/>
      <c r="L125" s="255"/>
      <c r="M125" s="256"/>
      <c r="N125" s="257"/>
      <c r="O125" s="257"/>
      <c r="P125" s="257"/>
      <c r="Q125" s="257"/>
      <c r="R125" s="257"/>
      <c r="S125" s="257"/>
      <c r="T125" s="25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9" t="s">
        <v>125</v>
      </c>
      <c r="AU125" s="259" t="s">
        <v>79</v>
      </c>
      <c r="AV125" s="15" t="s">
        <v>114</v>
      </c>
      <c r="AW125" s="15" t="s">
        <v>31</v>
      </c>
      <c r="AX125" s="15" t="s">
        <v>77</v>
      </c>
      <c r="AY125" s="259" t="s">
        <v>108</v>
      </c>
    </row>
    <row r="126" s="2" customFormat="1" ht="16.5" customHeight="1">
      <c r="A126" s="40"/>
      <c r="B126" s="41"/>
      <c r="C126" s="260" t="s">
        <v>150</v>
      </c>
      <c r="D126" s="260" t="s">
        <v>188</v>
      </c>
      <c r="E126" s="261" t="s">
        <v>189</v>
      </c>
      <c r="F126" s="262" t="s">
        <v>190</v>
      </c>
      <c r="G126" s="263" t="s">
        <v>182</v>
      </c>
      <c r="H126" s="264">
        <v>46.805</v>
      </c>
      <c r="I126" s="265"/>
      <c r="J126" s="266">
        <f>ROUND(I126*H126,2)</f>
        <v>0</v>
      </c>
      <c r="K126" s="262" t="s">
        <v>113</v>
      </c>
      <c r="L126" s="267"/>
      <c r="M126" s="268" t="s">
        <v>19</v>
      </c>
      <c r="N126" s="269" t="s">
        <v>40</v>
      </c>
      <c r="O126" s="86"/>
      <c r="P126" s="213">
        <f>O126*H126</f>
        <v>0</v>
      </c>
      <c r="Q126" s="213">
        <v>0.00059999999999999995</v>
      </c>
      <c r="R126" s="213">
        <f>Q126*H126</f>
        <v>0.028082999999999997</v>
      </c>
      <c r="S126" s="213">
        <v>0</v>
      </c>
      <c r="T126" s="21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5" t="s">
        <v>191</v>
      </c>
      <c r="AT126" s="215" t="s">
        <v>188</v>
      </c>
      <c r="AU126" s="215" t="s">
        <v>79</v>
      </c>
      <c r="AY126" s="19" t="s">
        <v>108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9" t="s">
        <v>77</v>
      </c>
      <c r="BK126" s="216">
        <f>ROUND(I126*H126,2)</f>
        <v>0</v>
      </c>
      <c r="BL126" s="19" t="s">
        <v>114</v>
      </c>
      <c r="BM126" s="215" t="s">
        <v>192</v>
      </c>
    </row>
    <row r="127" s="13" customFormat="1">
      <c r="A127" s="13"/>
      <c r="B127" s="224"/>
      <c r="C127" s="225"/>
      <c r="D127" s="226" t="s">
        <v>125</v>
      </c>
      <c r="E127" s="227" t="s">
        <v>19</v>
      </c>
      <c r="F127" s="228" t="s">
        <v>164</v>
      </c>
      <c r="G127" s="225"/>
      <c r="H127" s="227" t="s">
        <v>19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125</v>
      </c>
      <c r="AU127" s="234" t="s">
        <v>79</v>
      </c>
      <c r="AV127" s="13" t="s">
        <v>77</v>
      </c>
      <c r="AW127" s="13" t="s">
        <v>31</v>
      </c>
      <c r="AX127" s="13" t="s">
        <v>69</v>
      </c>
      <c r="AY127" s="234" t="s">
        <v>108</v>
      </c>
    </row>
    <row r="128" s="13" customFormat="1">
      <c r="A128" s="13"/>
      <c r="B128" s="224"/>
      <c r="C128" s="225"/>
      <c r="D128" s="226" t="s">
        <v>125</v>
      </c>
      <c r="E128" s="227" t="s">
        <v>19</v>
      </c>
      <c r="F128" s="228" t="s">
        <v>166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125</v>
      </c>
      <c r="AU128" s="234" t="s">
        <v>79</v>
      </c>
      <c r="AV128" s="13" t="s">
        <v>77</v>
      </c>
      <c r="AW128" s="13" t="s">
        <v>31</v>
      </c>
      <c r="AX128" s="13" t="s">
        <v>69</v>
      </c>
      <c r="AY128" s="234" t="s">
        <v>108</v>
      </c>
    </row>
    <row r="129" s="14" customFormat="1">
      <c r="A129" s="14"/>
      <c r="B129" s="235"/>
      <c r="C129" s="236"/>
      <c r="D129" s="226" t="s">
        <v>125</v>
      </c>
      <c r="E129" s="237" t="s">
        <v>19</v>
      </c>
      <c r="F129" s="238" t="s">
        <v>193</v>
      </c>
      <c r="G129" s="236"/>
      <c r="H129" s="239">
        <v>41.887999999999998</v>
      </c>
      <c r="I129" s="240"/>
      <c r="J129" s="236"/>
      <c r="K129" s="236"/>
      <c r="L129" s="241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125</v>
      </c>
      <c r="AU129" s="245" t="s">
        <v>79</v>
      </c>
      <c r="AV129" s="14" t="s">
        <v>79</v>
      </c>
      <c r="AW129" s="14" t="s">
        <v>31</v>
      </c>
      <c r="AX129" s="14" t="s">
        <v>69</v>
      </c>
      <c r="AY129" s="245" t="s">
        <v>108</v>
      </c>
    </row>
    <row r="130" s="13" customFormat="1">
      <c r="A130" s="13"/>
      <c r="B130" s="224"/>
      <c r="C130" s="225"/>
      <c r="D130" s="226" t="s">
        <v>125</v>
      </c>
      <c r="E130" s="227" t="s">
        <v>19</v>
      </c>
      <c r="F130" s="228" t="s">
        <v>186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125</v>
      </c>
      <c r="AU130" s="234" t="s">
        <v>79</v>
      </c>
      <c r="AV130" s="13" t="s">
        <v>77</v>
      </c>
      <c r="AW130" s="13" t="s">
        <v>31</v>
      </c>
      <c r="AX130" s="13" t="s">
        <v>69</v>
      </c>
      <c r="AY130" s="234" t="s">
        <v>108</v>
      </c>
    </row>
    <row r="131" s="14" customFormat="1">
      <c r="A131" s="14"/>
      <c r="B131" s="235"/>
      <c r="C131" s="236"/>
      <c r="D131" s="226" t="s">
        <v>125</v>
      </c>
      <c r="E131" s="237" t="s">
        <v>19</v>
      </c>
      <c r="F131" s="238" t="s">
        <v>194</v>
      </c>
      <c r="G131" s="236"/>
      <c r="H131" s="239">
        <v>4.9169999999999998</v>
      </c>
      <c r="I131" s="240"/>
      <c r="J131" s="236"/>
      <c r="K131" s="236"/>
      <c r="L131" s="241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125</v>
      </c>
      <c r="AU131" s="245" t="s">
        <v>79</v>
      </c>
      <c r="AV131" s="14" t="s">
        <v>79</v>
      </c>
      <c r="AW131" s="14" t="s">
        <v>31</v>
      </c>
      <c r="AX131" s="14" t="s">
        <v>69</v>
      </c>
      <c r="AY131" s="245" t="s">
        <v>108</v>
      </c>
    </row>
    <row r="132" s="15" customFormat="1">
      <c r="A132" s="15"/>
      <c r="B132" s="249"/>
      <c r="C132" s="250"/>
      <c r="D132" s="226" t="s">
        <v>125</v>
      </c>
      <c r="E132" s="251" t="s">
        <v>19</v>
      </c>
      <c r="F132" s="252" t="s">
        <v>168</v>
      </c>
      <c r="G132" s="250"/>
      <c r="H132" s="253">
        <v>46.805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9" t="s">
        <v>125</v>
      </c>
      <c r="AU132" s="259" t="s">
        <v>79</v>
      </c>
      <c r="AV132" s="15" t="s">
        <v>114</v>
      </c>
      <c r="AW132" s="15" t="s">
        <v>31</v>
      </c>
      <c r="AX132" s="15" t="s">
        <v>77</v>
      </c>
      <c r="AY132" s="259" t="s">
        <v>108</v>
      </c>
    </row>
    <row r="133" s="2" customFormat="1" ht="33" customHeight="1">
      <c r="A133" s="40"/>
      <c r="B133" s="41"/>
      <c r="C133" s="204" t="s">
        <v>195</v>
      </c>
      <c r="D133" s="204" t="s">
        <v>109</v>
      </c>
      <c r="E133" s="205" t="s">
        <v>196</v>
      </c>
      <c r="F133" s="206" t="s">
        <v>197</v>
      </c>
      <c r="G133" s="207" t="s">
        <v>182</v>
      </c>
      <c r="H133" s="208">
        <v>79.629999999999995</v>
      </c>
      <c r="I133" s="209"/>
      <c r="J133" s="210">
        <f>ROUND(I133*H133,2)</f>
        <v>0</v>
      </c>
      <c r="K133" s="206" t="s">
        <v>120</v>
      </c>
      <c r="L133" s="46"/>
      <c r="M133" s="211" t="s">
        <v>19</v>
      </c>
      <c r="N133" s="212" t="s">
        <v>40</v>
      </c>
      <c r="O133" s="86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5" t="s">
        <v>114</v>
      </c>
      <c r="AT133" s="215" t="s">
        <v>109</v>
      </c>
      <c r="AU133" s="215" t="s">
        <v>79</v>
      </c>
      <c r="AY133" s="19" t="s">
        <v>108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9" t="s">
        <v>77</v>
      </c>
      <c r="BK133" s="216">
        <f>ROUND(I133*H133,2)</f>
        <v>0</v>
      </c>
      <c r="BL133" s="19" t="s">
        <v>114</v>
      </c>
      <c r="BM133" s="215" t="s">
        <v>198</v>
      </c>
    </row>
    <row r="134" s="2" customFormat="1">
      <c r="A134" s="40"/>
      <c r="B134" s="41"/>
      <c r="C134" s="42"/>
      <c r="D134" s="219" t="s">
        <v>123</v>
      </c>
      <c r="E134" s="42"/>
      <c r="F134" s="220" t="s">
        <v>199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123</v>
      </c>
      <c r="AU134" s="19" t="s">
        <v>79</v>
      </c>
    </row>
    <row r="135" s="14" customFormat="1">
      <c r="A135" s="14"/>
      <c r="B135" s="235"/>
      <c r="C135" s="236"/>
      <c r="D135" s="226" t="s">
        <v>125</v>
      </c>
      <c r="E135" s="237" t="s">
        <v>19</v>
      </c>
      <c r="F135" s="238" t="s">
        <v>200</v>
      </c>
      <c r="G135" s="236"/>
      <c r="H135" s="239">
        <v>79.629999999999995</v>
      </c>
      <c r="I135" s="240"/>
      <c r="J135" s="236"/>
      <c r="K135" s="236"/>
      <c r="L135" s="241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125</v>
      </c>
      <c r="AU135" s="245" t="s">
        <v>79</v>
      </c>
      <c r="AV135" s="14" t="s">
        <v>79</v>
      </c>
      <c r="AW135" s="14" t="s">
        <v>31</v>
      </c>
      <c r="AX135" s="14" t="s">
        <v>77</v>
      </c>
      <c r="AY135" s="245" t="s">
        <v>108</v>
      </c>
    </row>
    <row r="136" s="2" customFormat="1" ht="16.5" customHeight="1">
      <c r="A136" s="40"/>
      <c r="B136" s="41"/>
      <c r="C136" s="260" t="s">
        <v>191</v>
      </c>
      <c r="D136" s="260" t="s">
        <v>188</v>
      </c>
      <c r="E136" s="261" t="s">
        <v>201</v>
      </c>
      <c r="F136" s="262" t="s">
        <v>202</v>
      </c>
      <c r="G136" s="263" t="s">
        <v>182</v>
      </c>
      <c r="H136" s="264">
        <v>91.575000000000003</v>
      </c>
      <c r="I136" s="265"/>
      <c r="J136" s="266">
        <f>ROUND(I136*H136,2)</f>
        <v>0</v>
      </c>
      <c r="K136" s="262" t="s">
        <v>120</v>
      </c>
      <c r="L136" s="267"/>
      <c r="M136" s="268" t="s">
        <v>19</v>
      </c>
      <c r="N136" s="269" t="s">
        <v>40</v>
      </c>
      <c r="O136" s="86"/>
      <c r="P136" s="213">
        <f>O136*H136</f>
        <v>0</v>
      </c>
      <c r="Q136" s="213">
        <v>4.0000000000000003E-05</v>
      </c>
      <c r="R136" s="213">
        <f>Q136*H136</f>
        <v>0.0036630000000000005</v>
      </c>
      <c r="S136" s="213">
        <v>0</v>
      </c>
      <c r="T136" s="21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5" t="s">
        <v>191</v>
      </c>
      <c r="AT136" s="215" t="s">
        <v>188</v>
      </c>
      <c r="AU136" s="215" t="s">
        <v>79</v>
      </c>
      <c r="AY136" s="19" t="s">
        <v>108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9" t="s">
        <v>77</v>
      </c>
      <c r="BK136" s="216">
        <f>ROUND(I136*H136,2)</f>
        <v>0</v>
      </c>
      <c r="BL136" s="19" t="s">
        <v>114</v>
      </c>
      <c r="BM136" s="215" t="s">
        <v>203</v>
      </c>
    </row>
    <row r="137" s="2" customFormat="1">
      <c r="A137" s="40"/>
      <c r="B137" s="41"/>
      <c r="C137" s="42"/>
      <c r="D137" s="226" t="s">
        <v>204</v>
      </c>
      <c r="E137" s="42"/>
      <c r="F137" s="270" t="s">
        <v>205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204</v>
      </c>
      <c r="AU137" s="19" t="s">
        <v>79</v>
      </c>
    </row>
    <row r="138" s="14" customFormat="1">
      <c r="A138" s="14"/>
      <c r="B138" s="235"/>
      <c r="C138" s="236"/>
      <c r="D138" s="226" t="s">
        <v>125</v>
      </c>
      <c r="E138" s="237" t="s">
        <v>19</v>
      </c>
      <c r="F138" s="238" t="s">
        <v>206</v>
      </c>
      <c r="G138" s="236"/>
      <c r="H138" s="239">
        <v>91.575000000000003</v>
      </c>
      <c r="I138" s="240"/>
      <c r="J138" s="236"/>
      <c r="K138" s="236"/>
      <c r="L138" s="241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125</v>
      </c>
      <c r="AU138" s="245" t="s">
        <v>79</v>
      </c>
      <c r="AV138" s="14" t="s">
        <v>79</v>
      </c>
      <c r="AW138" s="14" t="s">
        <v>31</v>
      </c>
      <c r="AX138" s="14" t="s">
        <v>77</v>
      </c>
      <c r="AY138" s="245" t="s">
        <v>108</v>
      </c>
    </row>
    <row r="139" s="2" customFormat="1" ht="37.8" customHeight="1">
      <c r="A139" s="40"/>
      <c r="B139" s="41"/>
      <c r="C139" s="204" t="s">
        <v>207</v>
      </c>
      <c r="D139" s="204" t="s">
        <v>109</v>
      </c>
      <c r="E139" s="205" t="s">
        <v>208</v>
      </c>
      <c r="F139" s="206" t="s">
        <v>209</v>
      </c>
      <c r="G139" s="207" t="s">
        <v>154</v>
      </c>
      <c r="H139" s="208">
        <v>183.33199999999999</v>
      </c>
      <c r="I139" s="209"/>
      <c r="J139" s="210">
        <f>ROUND(I139*H139,2)</f>
        <v>0</v>
      </c>
      <c r="K139" s="206" t="s">
        <v>120</v>
      </c>
      <c r="L139" s="46"/>
      <c r="M139" s="211" t="s">
        <v>19</v>
      </c>
      <c r="N139" s="212" t="s">
        <v>40</v>
      </c>
      <c r="O139" s="86"/>
      <c r="P139" s="213">
        <f>O139*H139</f>
        <v>0</v>
      </c>
      <c r="Q139" s="213">
        <v>0.0086</v>
      </c>
      <c r="R139" s="213">
        <f>Q139*H139</f>
        <v>1.5766552</v>
      </c>
      <c r="S139" s="213">
        <v>0</v>
      </c>
      <c r="T139" s="21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5" t="s">
        <v>114</v>
      </c>
      <c r="AT139" s="215" t="s">
        <v>109</v>
      </c>
      <c r="AU139" s="215" t="s">
        <v>79</v>
      </c>
      <c r="AY139" s="19" t="s">
        <v>108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9" t="s">
        <v>77</v>
      </c>
      <c r="BK139" s="216">
        <f>ROUND(I139*H139,2)</f>
        <v>0</v>
      </c>
      <c r="BL139" s="19" t="s">
        <v>114</v>
      </c>
      <c r="BM139" s="215" t="s">
        <v>210</v>
      </c>
    </row>
    <row r="140" s="2" customFormat="1">
      <c r="A140" s="40"/>
      <c r="B140" s="41"/>
      <c r="C140" s="42"/>
      <c r="D140" s="219" t="s">
        <v>123</v>
      </c>
      <c r="E140" s="42"/>
      <c r="F140" s="220" t="s">
        <v>211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123</v>
      </c>
      <c r="AU140" s="19" t="s">
        <v>79</v>
      </c>
    </row>
    <row r="141" s="2" customFormat="1">
      <c r="A141" s="40"/>
      <c r="B141" s="41"/>
      <c r="C141" s="42"/>
      <c r="D141" s="226" t="s">
        <v>204</v>
      </c>
      <c r="E141" s="42"/>
      <c r="F141" s="270" t="s">
        <v>212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204</v>
      </c>
      <c r="AU141" s="19" t="s">
        <v>79</v>
      </c>
    </row>
    <row r="142" s="13" customFormat="1">
      <c r="A142" s="13"/>
      <c r="B142" s="224"/>
      <c r="C142" s="225"/>
      <c r="D142" s="226" t="s">
        <v>125</v>
      </c>
      <c r="E142" s="227" t="s">
        <v>19</v>
      </c>
      <c r="F142" s="228" t="s">
        <v>164</v>
      </c>
      <c r="G142" s="225"/>
      <c r="H142" s="227" t="s">
        <v>19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125</v>
      </c>
      <c r="AU142" s="234" t="s">
        <v>79</v>
      </c>
      <c r="AV142" s="13" t="s">
        <v>77</v>
      </c>
      <c r="AW142" s="13" t="s">
        <v>31</v>
      </c>
      <c r="AX142" s="13" t="s">
        <v>69</v>
      </c>
      <c r="AY142" s="234" t="s">
        <v>108</v>
      </c>
    </row>
    <row r="143" s="13" customFormat="1">
      <c r="A143" s="13"/>
      <c r="B143" s="224"/>
      <c r="C143" s="225"/>
      <c r="D143" s="226" t="s">
        <v>125</v>
      </c>
      <c r="E143" s="227" t="s">
        <v>19</v>
      </c>
      <c r="F143" s="228" t="s">
        <v>166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125</v>
      </c>
      <c r="AU143" s="234" t="s">
        <v>79</v>
      </c>
      <c r="AV143" s="13" t="s">
        <v>77</v>
      </c>
      <c r="AW143" s="13" t="s">
        <v>31</v>
      </c>
      <c r="AX143" s="13" t="s">
        <v>69</v>
      </c>
      <c r="AY143" s="234" t="s">
        <v>108</v>
      </c>
    </row>
    <row r="144" s="14" customFormat="1">
      <c r="A144" s="14"/>
      <c r="B144" s="235"/>
      <c r="C144" s="236"/>
      <c r="D144" s="226" t="s">
        <v>125</v>
      </c>
      <c r="E144" s="237" t="s">
        <v>19</v>
      </c>
      <c r="F144" s="238" t="s">
        <v>213</v>
      </c>
      <c r="G144" s="236"/>
      <c r="H144" s="239">
        <v>215.30099999999999</v>
      </c>
      <c r="I144" s="240"/>
      <c r="J144" s="236"/>
      <c r="K144" s="236"/>
      <c r="L144" s="241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125</v>
      </c>
      <c r="AU144" s="245" t="s">
        <v>79</v>
      </c>
      <c r="AV144" s="14" t="s">
        <v>79</v>
      </c>
      <c r="AW144" s="14" t="s">
        <v>31</v>
      </c>
      <c r="AX144" s="14" t="s">
        <v>69</v>
      </c>
      <c r="AY144" s="245" t="s">
        <v>108</v>
      </c>
    </row>
    <row r="145" s="14" customFormat="1">
      <c r="A145" s="14"/>
      <c r="B145" s="235"/>
      <c r="C145" s="236"/>
      <c r="D145" s="226" t="s">
        <v>125</v>
      </c>
      <c r="E145" s="237" t="s">
        <v>19</v>
      </c>
      <c r="F145" s="238" t="s">
        <v>214</v>
      </c>
      <c r="G145" s="236"/>
      <c r="H145" s="239">
        <v>-40.698999999999998</v>
      </c>
      <c r="I145" s="240"/>
      <c r="J145" s="236"/>
      <c r="K145" s="236"/>
      <c r="L145" s="241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125</v>
      </c>
      <c r="AU145" s="245" t="s">
        <v>79</v>
      </c>
      <c r="AV145" s="14" t="s">
        <v>79</v>
      </c>
      <c r="AW145" s="14" t="s">
        <v>31</v>
      </c>
      <c r="AX145" s="14" t="s">
        <v>69</v>
      </c>
      <c r="AY145" s="245" t="s">
        <v>108</v>
      </c>
    </row>
    <row r="146" s="13" customFormat="1">
      <c r="A146" s="13"/>
      <c r="B146" s="224"/>
      <c r="C146" s="225"/>
      <c r="D146" s="226" t="s">
        <v>125</v>
      </c>
      <c r="E146" s="227" t="s">
        <v>19</v>
      </c>
      <c r="F146" s="228" t="s">
        <v>215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125</v>
      </c>
      <c r="AU146" s="234" t="s">
        <v>79</v>
      </c>
      <c r="AV146" s="13" t="s">
        <v>77</v>
      </c>
      <c r="AW146" s="13" t="s">
        <v>31</v>
      </c>
      <c r="AX146" s="13" t="s">
        <v>69</v>
      </c>
      <c r="AY146" s="234" t="s">
        <v>108</v>
      </c>
    </row>
    <row r="147" s="14" customFormat="1">
      <c r="A147" s="14"/>
      <c r="B147" s="235"/>
      <c r="C147" s="236"/>
      <c r="D147" s="226" t="s">
        <v>125</v>
      </c>
      <c r="E147" s="237" t="s">
        <v>19</v>
      </c>
      <c r="F147" s="238" t="s">
        <v>216</v>
      </c>
      <c r="G147" s="236"/>
      <c r="H147" s="239">
        <v>8.7300000000000004</v>
      </c>
      <c r="I147" s="240"/>
      <c r="J147" s="236"/>
      <c r="K147" s="236"/>
      <c r="L147" s="241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125</v>
      </c>
      <c r="AU147" s="245" t="s">
        <v>79</v>
      </c>
      <c r="AV147" s="14" t="s">
        <v>79</v>
      </c>
      <c r="AW147" s="14" t="s">
        <v>31</v>
      </c>
      <c r="AX147" s="14" t="s">
        <v>69</v>
      </c>
      <c r="AY147" s="245" t="s">
        <v>108</v>
      </c>
    </row>
    <row r="148" s="15" customFormat="1">
      <c r="A148" s="15"/>
      <c r="B148" s="249"/>
      <c r="C148" s="250"/>
      <c r="D148" s="226" t="s">
        <v>125</v>
      </c>
      <c r="E148" s="251" t="s">
        <v>19</v>
      </c>
      <c r="F148" s="252" t="s">
        <v>168</v>
      </c>
      <c r="G148" s="250"/>
      <c r="H148" s="253">
        <v>183.33199999999999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9" t="s">
        <v>125</v>
      </c>
      <c r="AU148" s="259" t="s">
        <v>79</v>
      </c>
      <c r="AV148" s="15" t="s">
        <v>114</v>
      </c>
      <c r="AW148" s="15" t="s">
        <v>31</v>
      </c>
      <c r="AX148" s="15" t="s">
        <v>77</v>
      </c>
      <c r="AY148" s="259" t="s">
        <v>108</v>
      </c>
    </row>
    <row r="149" s="2" customFormat="1" ht="16.5" customHeight="1">
      <c r="A149" s="40"/>
      <c r="B149" s="41"/>
      <c r="C149" s="260" t="s">
        <v>217</v>
      </c>
      <c r="D149" s="260" t="s">
        <v>188</v>
      </c>
      <c r="E149" s="261" t="s">
        <v>218</v>
      </c>
      <c r="F149" s="262" t="s">
        <v>219</v>
      </c>
      <c r="G149" s="263" t="s">
        <v>154</v>
      </c>
      <c r="H149" s="264">
        <v>203.88999999999999</v>
      </c>
      <c r="I149" s="265"/>
      <c r="J149" s="266">
        <f>ROUND(I149*H149,2)</f>
        <v>0</v>
      </c>
      <c r="K149" s="262" t="s">
        <v>120</v>
      </c>
      <c r="L149" s="267"/>
      <c r="M149" s="268" t="s">
        <v>19</v>
      </c>
      <c r="N149" s="269" t="s">
        <v>40</v>
      </c>
      <c r="O149" s="86"/>
      <c r="P149" s="213">
        <f>O149*H149</f>
        <v>0</v>
      </c>
      <c r="Q149" s="213">
        <v>0.0027200000000000002</v>
      </c>
      <c r="R149" s="213">
        <f>Q149*H149</f>
        <v>0.55458079999999998</v>
      </c>
      <c r="S149" s="213">
        <v>0</v>
      </c>
      <c r="T149" s="21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5" t="s">
        <v>191</v>
      </c>
      <c r="AT149" s="215" t="s">
        <v>188</v>
      </c>
      <c r="AU149" s="215" t="s">
        <v>79</v>
      </c>
      <c r="AY149" s="19" t="s">
        <v>108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9" t="s">
        <v>77</v>
      </c>
      <c r="BK149" s="216">
        <f>ROUND(I149*H149,2)</f>
        <v>0</v>
      </c>
      <c r="BL149" s="19" t="s">
        <v>114</v>
      </c>
      <c r="BM149" s="215" t="s">
        <v>220</v>
      </c>
    </row>
    <row r="150" s="14" customFormat="1">
      <c r="A150" s="14"/>
      <c r="B150" s="235"/>
      <c r="C150" s="236"/>
      <c r="D150" s="226" t="s">
        <v>125</v>
      </c>
      <c r="E150" s="237" t="s">
        <v>19</v>
      </c>
      <c r="F150" s="238" t="s">
        <v>221</v>
      </c>
      <c r="G150" s="236"/>
      <c r="H150" s="239">
        <v>186.999</v>
      </c>
      <c r="I150" s="240"/>
      <c r="J150" s="236"/>
      <c r="K150" s="236"/>
      <c r="L150" s="241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125</v>
      </c>
      <c r="AU150" s="245" t="s">
        <v>79</v>
      </c>
      <c r="AV150" s="14" t="s">
        <v>79</v>
      </c>
      <c r="AW150" s="14" t="s">
        <v>31</v>
      </c>
      <c r="AX150" s="14" t="s">
        <v>69</v>
      </c>
      <c r="AY150" s="245" t="s">
        <v>108</v>
      </c>
    </row>
    <row r="151" s="13" customFormat="1">
      <c r="A151" s="13"/>
      <c r="B151" s="224"/>
      <c r="C151" s="225"/>
      <c r="D151" s="226" t="s">
        <v>125</v>
      </c>
      <c r="E151" s="227" t="s">
        <v>19</v>
      </c>
      <c r="F151" s="228" t="s">
        <v>164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125</v>
      </c>
      <c r="AU151" s="234" t="s">
        <v>79</v>
      </c>
      <c r="AV151" s="13" t="s">
        <v>77</v>
      </c>
      <c r="AW151" s="13" t="s">
        <v>31</v>
      </c>
      <c r="AX151" s="13" t="s">
        <v>69</v>
      </c>
      <c r="AY151" s="234" t="s">
        <v>108</v>
      </c>
    </row>
    <row r="152" s="14" customFormat="1">
      <c r="A152" s="14"/>
      <c r="B152" s="235"/>
      <c r="C152" s="236"/>
      <c r="D152" s="226" t="s">
        <v>125</v>
      </c>
      <c r="E152" s="237" t="s">
        <v>19</v>
      </c>
      <c r="F152" s="238" t="s">
        <v>222</v>
      </c>
      <c r="G152" s="236"/>
      <c r="H152" s="239">
        <v>6.0110000000000001</v>
      </c>
      <c r="I152" s="240"/>
      <c r="J152" s="236"/>
      <c r="K152" s="236"/>
      <c r="L152" s="241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125</v>
      </c>
      <c r="AU152" s="245" t="s">
        <v>79</v>
      </c>
      <c r="AV152" s="14" t="s">
        <v>79</v>
      </c>
      <c r="AW152" s="14" t="s">
        <v>31</v>
      </c>
      <c r="AX152" s="14" t="s">
        <v>69</v>
      </c>
      <c r="AY152" s="245" t="s">
        <v>108</v>
      </c>
    </row>
    <row r="153" s="13" customFormat="1">
      <c r="A153" s="13"/>
      <c r="B153" s="224"/>
      <c r="C153" s="225"/>
      <c r="D153" s="226" t="s">
        <v>125</v>
      </c>
      <c r="E153" s="227" t="s">
        <v>19</v>
      </c>
      <c r="F153" s="228" t="s">
        <v>186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125</v>
      </c>
      <c r="AU153" s="234" t="s">
        <v>79</v>
      </c>
      <c r="AV153" s="13" t="s">
        <v>77</v>
      </c>
      <c r="AW153" s="13" t="s">
        <v>31</v>
      </c>
      <c r="AX153" s="13" t="s">
        <v>69</v>
      </c>
      <c r="AY153" s="234" t="s">
        <v>108</v>
      </c>
    </row>
    <row r="154" s="14" customFormat="1">
      <c r="A154" s="14"/>
      <c r="B154" s="235"/>
      <c r="C154" s="236"/>
      <c r="D154" s="226" t="s">
        <v>125</v>
      </c>
      <c r="E154" s="237" t="s">
        <v>19</v>
      </c>
      <c r="F154" s="238" t="s">
        <v>223</v>
      </c>
      <c r="G154" s="236"/>
      <c r="H154" s="239">
        <v>10.880000000000001</v>
      </c>
      <c r="I154" s="240"/>
      <c r="J154" s="236"/>
      <c r="K154" s="236"/>
      <c r="L154" s="241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125</v>
      </c>
      <c r="AU154" s="245" t="s">
        <v>79</v>
      </c>
      <c r="AV154" s="14" t="s">
        <v>79</v>
      </c>
      <c r="AW154" s="14" t="s">
        <v>31</v>
      </c>
      <c r="AX154" s="14" t="s">
        <v>69</v>
      </c>
      <c r="AY154" s="245" t="s">
        <v>108</v>
      </c>
    </row>
    <row r="155" s="15" customFormat="1">
      <c r="A155" s="15"/>
      <c r="B155" s="249"/>
      <c r="C155" s="250"/>
      <c r="D155" s="226" t="s">
        <v>125</v>
      </c>
      <c r="E155" s="251" t="s">
        <v>19</v>
      </c>
      <c r="F155" s="252" t="s">
        <v>168</v>
      </c>
      <c r="G155" s="250"/>
      <c r="H155" s="253">
        <v>203.88999999999999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9" t="s">
        <v>125</v>
      </c>
      <c r="AU155" s="259" t="s">
        <v>79</v>
      </c>
      <c r="AV155" s="15" t="s">
        <v>114</v>
      </c>
      <c r="AW155" s="15" t="s">
        <v>31</v>
      </c>
      <c r="AX155" s="15" t="s">
        <v>77</v>
      </c>
      <c r="AY155" s="259" t="s">
        <v>108</v>
      </c>
    </row>
    <row r="156" s="2" customFormat="1" ht="16.5" customHeight="1">
      <c r="A156" s="40"/>
      <c r="B156" s="41"/>
      <c r="C156" s="204" t="s">
        <v>224</v>
      </c>
      <c r="D156" s="204" t="s">
        <v>109</v>
      </c>
      <c r="E156" s="205" t="s">
        <v>225</v>
      </c>
      <c r="F156" s="206" t="s">
        <v>226</v>
      </c>
      <c r="G156" s="207" t="s">
        <v>154</v>
      </c>
      <c r="H156" s="208">
        <v>183.33199999999999</v>
      </c>
      <c r="I156" s="209"/>
      <c r="J156" s="210">
        <f>ROUND(I156*H156,2)</f>
        <v>0</v>
      </c>
      <c r="K156" s="206" t="s">
        <v>120</v>
      </c>
      <c r="L156" s="46"/>
      <c r="M156" s="211" t="s">
        <v>19</v>
      </c>
      <c r="N156" s="212" t="s">
        <v>40</v>
      </c>
      <c r="O156" s="86"/>
      <c r="P156" s="213">
        <f>O156*H156</f>
        <v>0</v>
      </c>
      <c r="Q156" s="213">
        <v>0.00025999999999999998</v>
      </c>
      <c r="R156" s="213">
        <f>Q156*H156</f>
        <v>0.047666319999999991</v>
      </c>
      <c r="S156" s="213">
        <v>0</v>
      </c>
      <c r="T156" s="21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5" t="s">
        <v>114</v>
      </c>
      <c r="AT156" s="215" t="s">
        <v>109</v>
      </c>
      <c r="AU156" s="215" t="s">
        <v>79</v>
      </c>
      <c r="AY156" s="19" t="s">
        <v>108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9" t="s">
        <v>77</v>
      </c>
      <c r="BK156" s="216">
        <f>ROUND(I156*H156,2)</f>
        <v>0</v>
      </c>
      <c r="BL156" s="19" t="s">
        <v>114</v>
      </c>
      <c r="BM156" s="215" t="s">
        <v>227</v>
      </c>
    </row>
    <row r="157" s="2" customFormat="1">
      <c r="A157" s="40"/>
      <c r="B157" s="41"/>
      <c r="C157" s="42"/>
      <c r="D157" s="219" t="s">
        <v>123</v>
      </c>
      <c r="E157" s="42"/>
      <c r="F157" s="220" t="s">
        <v>228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123</v>
      </c>
      <c r="AU157" s="19" t="s">
        <v>79</v>
      </c>
    </row>
    <row r="158" s="2" customFormat="1" ht="24.15" customHeight="1">
      <c r="A158" s="40"/>
      <c r="B158" s="41"/>
      <c r="C158" s="204" t="s">
        <v>229</v>
      </c>
      <c r="D158" s="204" t="s">
        <v>109</v>
      </c>
      <c r="E158" s="205" t="s">
        <v>230</v>
      </c>
      <c r="F158" s="206" t="s">
        <v>231</v>
      </c>
      <c r="G158" s="207" t="s">
        <v>154</v>
      </c>
      <c r="H158" s="208">
        <v>183.33199999999999</v>
      </c>
      <c r="I158" s="209"/>
      <c r="J158" s="210">
        <f>ROUND(I158*H158,2)</f>
        <v>0</v>
      </c>
      <c r="K158" s="206" t="s">
        <v>120</v>
      </c>
      <c r="L158" s="46"/>
      <c r="M158" s="211" t="s">
        <v>19</v>
      </c>
      <c r="N158" s="212" t="s">
        <v>40</v>
      </c>
      <c r="O158" s="86"/>
      <c r="P158" s="213">
        <f>O158*H158</f>
        <v>0</v>
      </c>
      <c r="Q158" s="213">
        <v>0.0033800000000000002</v>
      </c>
      <c r="R158" s="213">
        <f>Q158*H158</f>
        <v>0.61966215999999996</v>
      </c>
      <c r="S158" s="213">
        <v>0</v>
      </c>
      <c r="T158" s="21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5" t="s">
        <v>114</v>
      </c>
      <c r="AT158" s="215" t="s">
        <v>109</v>
      </c>
      <c r="AU158" s="215" t="s">
        <v>79</v>
      </c>
      <c r="AY158" s="19" t="s">
        <v>108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9" t="s">
        <v>77</v>
      </c>
      <c r="BK158" s="216">
        <f>ROUND(I158*H158,2)</f>
        <v>0</v>
      </c>
      <c r="BL158" s="19" t="s">
        <v>114</v>
      </c>
      <c r="BM158" s="215" t="s">
        <v>232</v>
      </c>
    </row>
    <row r="159" s="2" customFormat="1">
      <c r="A159" s="40"/>
      <c r="B159" s="41"/>
      <c r="C159" s="42"/>
      <c r="D159" s="219" t="s">
        <v>123</v>
      </c>
      <c r="E159" s="42"/>
      <c r="F159" s="220" t="s">
        <v>233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123</v>
      </c>
      <c r="AU159" s="19" t="s">
        <v>79</v>
      </c>
    </row>
    <row r="160" s="14" customFormat="1">
      <c r="A160" s="14"/>
      <c r="B160" s="235"/>
      <c r="C160" s="236"/>
      <c r="D160" s="226" t="s">
        <v>125</v>
      </c>
      <c r="E160" s="237" t="s">
        <v>19</v>
      </c>
      <c r="F160" s="238" t="s">
        <v>174</v>
      </c>
      <c r="G160" s="236"/>
      <c r="H160" s="239">
        <v>183.33199999999999</v>
      </c>
      <c r="I160" s="240"/>
      <c r="J160" s="236"/>
      <c r="K160" s="236"/>
      <c r="L160" s="241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125</v>
      </c>
      <c r="AU160" s="245" t="s">
        <v>79</v>
      </c>
      <c r="AV160" s="14" t="s">
        <v>79</v>
      </c>
      <c r="AW160" s="14" t="s">
        <v>31</v>
      </c>
      <c r="AX160" s="14" t="s">
        <v>77</v>
      </c>
      <c r="AY160" s="245" t="s">
        <v>108</v>
      </c>
    </row>
    <row r="161" s="2" customFormat="1" ht="37.8" customHeight="1">
      <c r="A161" s="40"/>
      <c r="B161" s="41"/>
      <c r="C161" s="204" t="s">
        <v>234</v>
      </c>
      <c r="D161" s="204" t="s">
        <v>109</v>
      </c>
      <c r="E161" s="205" t="s">
        <v>235</v>
      </c>
      <c r="F161" s="206" t="s">
        <v>236</v>
      </c>
      <c r="G161" s="207" t="s">
        <v>154</v>
      </c>
      <c r="H161" s="208">
        <v>5.8940000000000001</v>
      </c>
      <c r="I161" s="209"/>
      <c r="J161" s="210">
        <f>ROUND(I161*H161,2)</f>
        <v>0</v>
      </c>
      <c r="K161" s="206" t="s">
        <v>120</v>
      </c>
      <c r="L161" s="46"/>
      <c r="M161" s="211" t="s">
        <v>19</v>
      </c>
      <c r="N161" s="212" t="s">
        <v>40</v>
      </c>
      <c r="O161" s="86"/>
      <c r="P161" s="213">
        <f>O161*H161</f>
        <v>0</v>
      </c>
      <c r="Q161" s="213">
        <v>0.0086999999999999994</v>
      </c>
      <c r="R161" s="213">
        <f>Q161*H161</f>
        <v>0.051277799999999998</v>
      </c>
      <c r="S161" s="213">
        <v>0</v>
      </c>
      <c r="T161" s="21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5" t="s">
        <v>114</v>
      </c>
      <c r="AT161" s="215" t="s">
        <v>109</v>
      </c>
      <c r="AU161" s="215" t="s">
        <v>79</v>
      </c>
      <c r="AY161" s="19" t="s">
        <v>108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9" t="s">
        <v>77</v>
      </c>
      <c r="BK161" s="216">
        <f>ROUND(I161*H161,2)</f>
        <v>0</v>
      </c>
      <c r="BL161" s="19" t="s">
        <v>114</v>
      </c>
      <c r="BM161" s="215" t="s">
        <v>237</v>
      </c>
    </row>
    <row r="162" s="2" customFormat="1">
      <c r="A162" s="40"/>
      <c r="B162" s="41"/>
      <c r="C162" s="42"/>
      <c r="D162" s="219" t="s">
        <v>123</v>
      </c>
      <c r="E162" s="42"/>
      <c r="F162" s="220" t="s">
        <v>238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123</v>
      </c>
      <c r="AU162" s="19" t="s">
        <v>79</v>
      </c>
    </row>
    <row r="163" s="13" customFormat="1">
      <c r="A163" s="13"/>
      <c r="B163" s="224"/>
      <c r="C163" s="225"/>
      <c r="D163" s="226" t="s">
        <v>125</v>
      </c>
      <c r="E163" s="227" t="s">
        <v>19</v>
      </c>
      <c r="F163" s="228" t="s">
        <v>164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125</v>
      </c>
      <c r="AU163" s="234" t="s">
        <v>79</v>
      </c>
      <c r="AV163" s="13" t="s">
        <v>77</v>
      </c>
      <c r="AW163" s="13" t="s">
        <v>31</v>
      </c>
      <c r="AX163" s="13" t="s">
        <v>69</v>
      </c>
      <c r="AY163" s="234" t="s">
        <v>108</v>
      </c>
    </row>
    <row r="164" s="14" customFormat="1">
      <c r="A164" s="14"/>
      <c r="B164" s="235"/>
      <c r="C164" s="236"/>
      <c r="D164" s="226" t="s">
        <v>125</v>
      </c>
      <c r="E164" s="237" t="s">
        <v>19</v>
      </c>
      <c r="F164" s="238" t="s">
        <v>239</v>
      </c>
      <c r="G164" s="236"/>
      <c r="H164" s="239">
        <v>5.8940000000000001</v>
      </c>
      <c r="I164" s="240"/>
      <c r="J164" s="236"/>
      <c r="K164" s="236"/>
      <c r="L164" s="241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125</v>
      </c>
      <c r="AU164" s="245" t="s">
        <v>79</v>
      </c>
      <c r="AV164" s="14" t="s">
        <v>79</v>
      </c>
      <c r="AW164" s="14" t="s">
        <v>31</v>
      </c>
      <c r="AX164" s="14" t="s">
        <v>69</v>
      </c>
      <c r="AY164" s="245" t="s">
        <v>108</v>
      </c>
    </row>
    <row r="165" s="15" customFormat="1">
      <c r="A165" s="15"/>
      <c r="B165" s="249"/>
      <c r="C165" s="250"/>
      <c r="D165" s="226" t="s">
        <v>125</v>
      </c>
      <c r="E165" s="251" t="s">
        <v>19</v>
      </c>
      <c r="F165" s="252" t="s">
        <v>168</v>
      </c>
      <c r="G165" s="250"/>
      <c r="H165" s="253">
        <v>5.8940000000000001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9" t="s">
        <v>125</v>
      </c>
      <c r="AU165" s="259" t="s">
        <v>79</v>
      </c>
      <c r="AV165" s="15" t="s">
        <v>114</v>
      </c>
      <c r="AW165" s="15" t="s">
        <v>31</v>
      </c>
      <c r="AX165" s="15" t="s">
        <v>77</v>
      </c>
      <c r="AY165" s="259" t="s">
        <v>108</v>
      </c>
    </row>
    <row r="166" s="2" customFormat="1" ht="16.5" customHeight="1">
      <c r="A166" s="40"/>
      <c r="B166" s="41"/>
      <c r="C166" s="204" t="s">
        <v>240</v>
      </c>
      <c r="D166" s="204" t="s">
        <v>109</v>
      </c>
      <c r="E166" s="205" t="s">
        <v>241</v>
      </c>
      <c r="F166" s="206" t="s">
        <v>242</v>
      </c>
      <c r="G166" s="207" t="s">
        <v>154</v>
      </c>
      <c r="H166" s="208">
        <v>5.8940000000000001</v>
      </c>
      <c r="I166" s="209"/>
      <c r="J166" s="210">
        <f>ROUND(I166*H166,2)</f>
        <v>0</v>
      </c>
      <c r="K166" s="206" t="s">
        <v>120</v>
      </c>
      <c r="L166" s="46"/>
      <c r="M166" s="211" t="s">
        <v>19</v>
      </c>
      <c r="N166" s="212" t="s">
        <v>40</v>
      </c>
      <c r="O166" s="86"/>
      <c r="P166" s="213">
        <f>O166*H166</f>
        <v>0</v>
      </c>
      <c r="Q166" s="213">
        <v>0.00025999999999999998</v>
      </c>
      <c r="R166" s="213">
        <f>Q166*H166</f>
        <v>0.0015324399999999999</v>
      </c>
      <c r="S166" s="213">
        <v>0</v>
      </c>
      <c r="T166" s="21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5" t="s">
        <v>114</v>
      </c>
      <c r="AT166" s="215" t="s">
        <v>109</v>
      </c>
      <c r="AU166" s="215" t="s">
        <v>79</v>
      </c>
      <c r="AY166" s="19" t="s">
        <v>108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9" t="s">
        <v>77</v>
      </c>
      <c r="BK166" s="216">
        <f>ROUND(I166*H166,2)</f>
        <v>0</v>
      </c>
      <c r="BL166" s="19" t="s">
        <v>114</v>
      </c>
      <c r="BM166" s="215" t="s">
        <v>243</v>
      </c>
    </row>
    <row r="167" s="2" customFormat="1">
      <c r="A167" s="40"/>
      <c r="B167" s="41"/>
      <c r="C167" s="42"/>
      <c r="D167" s="219" t="s">
        <v>123</v>
      </c>
      <c r="E167" s="42"/>
      <c r="F167" s="220" t="s">
        <v>244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123</v>
      </c>
      <c r="AU167" s="19" t="s">
        <v>79</v>
      </c>
    </row>
    <row r="168" s="13" customFormat="1">
      <c r="A168" s="13"/>
      <c r="B168" s="224"/>
      <c r="C168" s="225"/>
      <c r="D168" s="226" t="s">
        <v>125</v>
      </c>
      <c r="E168" s="227" t="s">
        <v>19</v>
      </c>
      <c r="F168" s="228" t="s">
        <v>164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125</v>
      </c>
      <c r="AU168" s="234" t="s">
        <v>79</v>
      </c>
      <c r="AV168" s="13" t="s">
        <v>77</v>
      </c>
      <c r="AW168" s="13" t="s">
        <v>31</v>
      </c>
      <c r="AX168" s="13" t="s">
        <v>69</v>
      </c>
      <c r="AY168" s="234" t="s">
        <v>108</v>
      </c>
    </row>
    <row r="169" s="14" customFormat="1">
      <c r="A169" s="14"/>
      <c r="B169" s="235"/>
      <c r="C169" s="236"/>
      <c r="D169" s="226" t="s">
        <v>125</v>
      </c>
      <c r="E169" s="237" t="s">
        <v>19</v>
      </c>
      <c r="F169" s="238" t="s">
        <v>239</v>
      </c>
      <c r="G169" s="236"/>
      <c r="H169" s="239">
        <v>5.8940000000000001</v>
      </c>
      <c r="I169" s="240"/>
      <c r="J169" s="236"/>
      <c r="K169" s="236"/>
      <c r="L169" s="241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125</v>
      </c>
      <c r="AU169" s="245" t="s">
        <v>79</v>
      </c>
      <c r="AV169" s="14" t="s">
        <v>79</v>
      </c>
      <c r="AW169" s="14" t="s">
        <v>31</v>
      </c>
      <c r="AX169" s="14" t="s">
        <v>69</v>
      </c>
      <c r="AY169" s="245" t="s">
        <v>108</v>
      </c>
    </row>
    <row r="170" s="15" customFormat="1">
      <c r="A170" s="15"/>
      <c r="B170" s="249"/>
      <c r="C170" s="250"/>
      <c r="D170" s="226" t="s">
        <v>125</v>
      </c>
      <c r="E170" s="251" t="s">
        <v>19</v>
      </c>
      <c r="F170" s="252" t="s">
        <v>168</v>
      </c>
      <c r="G170" s="250"/>
      <c r="H170" s="253">
        <v>5.8940000000000001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9" t="s">
        <v>125</v>
      </c>
      <c r="AU170" s="259" t="s">
        <v>79</v>
      </c>
      <c r="AV170" s="15" t="s">
        <v>114</v>
      </c>
      <c r="AW170" s="15" t="s">
        <v>31</v>
      </c>
      <c r="AX170" s="15" t="s">
        <v>77</v>
      </c>
      <c r="AY170" s="259" t="s">
        <v>108</v>
      </c>
    </row>
    <row r="171" s="2" customFormat="1" ht="24.15" customHeight="1">
      <c r="A171" s="40"/>
      <c r="B171" s="41"/>
      <c r="C171" s="204" t="s">
        <v>8</v>
      </c>
      <c r="D171" s="204" t="s">
        <v>109</v>
      </c>
      <c r="E171" s="205" t="s">
        <v>245</v>
      </c>
      <c r="F171" s="206" t="s">
        <v>246</v>
      </c>
      <c r="G171" s="207" t="s">
        <v>154</v>
      </c>
      <c r="H171" s="208">
        <v>5.8940000000000001</v>
      </c>
      <c r="I171" s="209"/>
      <c r="J171" s="210">
        <f>ROUND(I171*H171,2)</f>
        <v>0</v>
      </c>
      <c r="K171" s="206" t="s">
        <v>120</v>
      </c>
      <c r="L171" s="46"/>
      <c r="M171" s="211" t="s">
        <v>19</v>
      </c>
      <c r="N171" s="212" t="s">
        <v>40</v>
      </c>
      <c r="O171" s="86"/>
      <c r="P171" s="213">
        <f>O171*H171</f>
        <v>0</v>
      </c>
      <c r="Q171" s="213">
        <v>0.0033800000000000002</v>
      </c>
      <c r="R171" s="213">
        <f>Q171*H171</f>
        <v>0.01992172</v>
      </c>
      <c r="S171" s="213">
        <v>0</v>
      </c>
      <c r="T171" s="21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5" t="s">
        <v>114</v>
      </c>
      <c r="AT171" s="215" t="s">
        <v>109</v>
      </c>
      <c r="AU171" s="215" t="s">
        <v>79</v>
      </c>
      <c r="AY171" s="19" t="s">
        <v>108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9" t="s">
        <v>77</v>
      </c>
      <c r="BK171" s="216">
        <f>ROUND(I171*H171,2)</f>
        <v>0</v>
      </c>
      <c r="BL171" s="19" t="s">
        <v>114</v>
      </c>
      <c r="BM171" s="215" t="s">
        <v>247</v>
      </c>
    </row>
    <row r="172" s="2" customFormat="1">
      <c r="A172" s="40"/>
      <c r="B172" s="41"/>
      <c r="C172" s="42"/>
      <c r="D172" s="219" t="s">
        <v>123</v>
      </c>
      <c r="E172" s="42"/>
      <c r="F172" s="220" t="s">
        <v>248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123</v>
      </c>
      <c r="AU172" s="19" t="s">
        <v>79</v>
      </c>
    </row>
    <row r="173" s="13" customFormat="1">
      <c r="A173" s="13"/>
      <c r="B173" s="224"/>
      <c r="C173" s="225"/>
      <c r="D173" s="226" t="s">
        <v>125</v>
      </c>
      <c r="E173" s="227" t="s">
        <v>19</v>
      </c>
      <c r="F173" s="228" t="s">
        <v>164</v>
      </c>
      <c r="G173" s="225"/>
      <c r="H173" s="227" t="s">
        <v>19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125</v>
      </c>
      <c r="AU173" s="234" t="s">
        <v>79</v>
      </c>
      <c r="AV173" s="13" t="s">
        <v>77</v>
      </c>
      <c r="AW173" s="13" t="s">
        <v>31</v>
      </c>
      <c r="AX173" s="13" t="s">
        <v>69</v>
      </c>
      <c r="AY173" s="234" t="s">
        <v>108</v>
      </c>
    </row>
    <row r="174" s="14" customFormat="1">
      <c r="A174" s="14"/>
      <c r="B174" s="235"/>
      <c r="C174" s="236"/>
      <c r="D174" s="226" t="s">
        <v>125</v>
      </c>
      <c r="E174" s="237" t="s">
        <v>19</v>
      </c>
      <c r="F174" s="238" t="s">
        <v>239</v>
      </c>
      <c r="G174" s="236"/>
      <c r="H174" s="239">
        <v>5.8940000000000001</v>
      </c>
      <c r="I174" s="240"/>
      <c r="J174" s="236"/>
      <c r="K174" s="236"/>
      <c r="L174" s="241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125</v>
      </c>
      <c r="AU174" s="245" t="s">
        <v>79</v>
      </c>
      <c r="AV174" s="14" t="s">
        <v>79</v>
      </c>
      <c r="AW174" s="14" t="s">
        <v>31</v>
      </c>
      <c r="AX174" s="14" t="s">
        <v>69</v>
      </c>
      <c r="AY174" s="245" t="s">
        <v>108</v>
      </c>
    </row>
    <row r="175" s="15" customFormat="1">
      <c r="A175" s="15"/>
      <c r="B175" s="249"/>
      <c r="C175" s="250"/>
      <c r="D175" s="226" t="s">
        <v>125</v>
      </c>
      <c r="E175" s="251" t="s">
        <v>19</v>
      </c>
      <c r="F175" s="252" t="s">
        <v>168</v>
      </c>
      <c r="G175" s="250"/>
      <c r="H175" s="253">
        <v>5.8940000000000001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9" t="s">
        <v>125</v>
      </c>
      <c r="AU175" s="259" t="s">
        <v>79</v>
      </c>
      <c r="AV175" s="15" t="s">
        <v>114</v>
      </c>
      <c r="AW175" s="15" t="s">
        <v>31</v>
      </c>
      <c r="AX175" s="15" t="s">
        <v>77</v>
      </c>
      <c r="AY175" s="259" t="s">
        <v>108</v>
      </c>
    </row>
    <row r="176" s="2" customFormat="1" ht="24.15" customHeight="1">
      <c r="A176" s="40"/>
      <c r="B176" s="41"/>
      <c r="C176" s="204" t="s">
        <v>249</v>
      </c>
      <c r="D176" s="204" t="s">
        <v>109</v>
      </c>
      <c r="E176" s="205" t="s">
        <v>250</v>
      </c>
      <c r="F176" s="206" t="s">
        <v>251</v>
      </c>
      <c r="G176" s="207" t="s">
        <v>154</v>
      </c>
      <c r="H176" s="208">
        <v>36.148000000000003</v>
      </c>
      <c r="I176" s="209"/>
      <c r="J176" s="210">
        <f>ROUND(I176*H176,2)</f>
        <v>0</v>
      </c>
      <c r="K176" s="206" t="s">
        <v>120</v>
      </c>
      <c r="L176" s="46"/>
      <c r="M176" s="211" t="s">
        <v>19</v>
      </c>
      <c r="N176" s="212" t="s">
        <v>40</v>
      </c>
      <c r="O176" s="86"/>
      <c r="P176" s="213">
        <f>O176*H176</f>
        <v>0</v>
      </c>
      <c r="Q176" s="213">
        <v>0.0044099999999999999</v>
      </c>
      <c r="R176" s="213">
        <f>Q176*H176</f>
        <v>0.15941268</v>
      </c>
      <c r="S176" s="213">
        <v>0</v>
      </c>
      <c r="T176" s="21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5" t="s">
        <v>114</v>
      </c>
      <c r="AT176" s="215" t="s">
        <v>109</v>
      </c>
      <c r="AU176" s="215" t="s">
        <v>79</v>
      </c>
      <c r="AY176" s="19" t="s">
        <v>108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9" t="s">
        <v>77</v>
      </c>
      <c r="BK176" s="216">
        <f>ROUND(I176*H176,2)</f>
        <v>0</v>
      </c>
      <c r="BL176" s="19" t="s">
        <v>114</v>
      </c>
      <c r="BM176" s="215" t="s">
        <v>252</v>
      </c>
    </row>
    <row r="177" s="2" customFormat="1">
      <c r="A177" s="40"/>
      <c r="B177" s="41"/>
      <c r="C177" s="42"/>
      <c r="D177" s="219" t="s">
        <v>123</v>
      </c>
      <c r="E177" s="42"/>
      <c r="F177" s="220" t="s">
        <v>253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123</v>
      </c>
      <c r="AU177" s="19" t="s">
        <v>79</v>
      </c>
    </row>
    <row r="178" s="13" customFormat="1">
      <c r="A178" s="13"/>
      <c r="B178" s="224"/>
      <c r="C178" s="225"/>
      <c r="D178" s="226" t="s">
        <v>125</v>
      </c>
      <c r="E178" s="227" t="s">
        <v>19</v>
      </c>
      <c r="F178" s="228" t="s">
        <v>254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125</v>
      </c>
      <c r="AU178" s="234" t="s">
        <v>79</v>
      </c>
      <c r="AV178" s="13" t="s">
        <v>77</v>
      </c>
      <c r="AW178" s="13" t="s">
        <v>31</v>
      </c>
      <c r="AX178" s="13" t="s">
        <v>69</v>
      </c>
      <c r="AY178" s="234" t="s">
        <v>108</v>
      </c>
    </row>
    <row r="179" s="13" customFormat="1">
      <c r="A179" s="13"/>
      <c r="B179" s="224"/>
      <c r="C179" s="225"/>
      <c r="D179" s="226" t="s">
        <v>125</v>
      </c>
      <c r="E179" s="227" t="s">
        <v>19</v>
      </c>
      <c r="F179" s="228" t="s">
        <v>164</v>
      </c>
      <c r="G179" s="225"/>
      <c r="H179" s="227" t="s">
        <v>19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125</v>
      </c>
      <c r="AU179" s="234" t="s">
        <v>79</v>
      </c>
      <c r="AV179" s="13" t="s">
        <v>77</v>
      </c>
      <c r="AW179" s="13" t="s">
        <v>31</v>
      </c>
      <c r="AX179" s="13" t="s">
        <v>69</v>
      </c>
      <c r="AY179" s="234" t="s">
        <v>108</v>
      </c>
    </row>
    <row r="180" s="14" customFormat="1">
      <c r="A180" s="14"/>
      <c r="B180" s="235"/>
      <c r="C180" s="236"/>
      <c r="D180" s="226" t="s">
        <v>125</v>
      </c>
      <c r="E180" s="237" t="s">
        <v>19</v>
      </c>
      <c r="F180" s="238" t="s">
        <v>255</v>
      </c>
      <c r="G180" s="236"/>
      <c r="H180" s="239">
        <v>12.885</v>
      </c>
      <c r="I180" s="240"/>
      <c r="J180" s="236"/>
      <c r="K180" s="236"/>
      <c r="L180" s="241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125</v>
      </c>
      <c r="AU180" s="245" t="s">
        <v>79</v>
      </c>
      <c r="AV180" s="14" t="s">
        <v>79</v>
      </c>
      <c r="AW180" s="14" t="s">
        <v>31</v>
      </c>
      <c r="AX180" s="14" t="s">
        <v>69</v>
      </c>
      <c r="AY180" s="245" t="s">
        <v>108</v>
      </c>
    </row>
    <row r="181" s="13" customFormat="1">
      <c r="A181" s="13"/>
      <c r="B181" s="224"/>
      <c r="C181" s="225"/>
      <c r="D181" s="226" t="s">
        <v>125</v>
      </c>
      <c r="E181" s="227" t="s">
        <v>19</v>
      </c>
      <c r="F181" s="228" t="s">
        <v>166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125</v>
      </c>
      <c r="AU181" s="234" t="s">
        <v>79</v>
      </c>
      <c r="AV181" s="13" t="s">
        <v>77</v>
      </c>
      <c r="AW181" s="13" t="s">
        <v>31</v>
      </c>
      <c r="AX181" s="13" t="s">
        <v>69</v>
      </c>
      <c r="AY181" s="234" t="s">
        <v>108</v>
      </c>
    </row>
    <row r="182" s="14" customFormat="1">
      <c r="A182" s="14"/>
      <c r="B182" s="235"/>
      <c r="C182" s="236"/>
      <c r="D182" s="226" t="s">
        <v>125</v>
      </c>
      <c r="E182" s="237" t="s">
        <v>19</v>
      </c>
      <c r="F182" s="238" t="s">
        <v>256</v>
      </c>
      <c r="G182" s="236"/>
      <c r="H182" s="239">
        <v>12.597</v>
      </c>
      <c r="I182" s="240"/>
      <c r="J182" s="236"/>
      <c r="K182" s="236"/>
      <c r="L182" s="241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125</v>
      </c>
      <c r="AU182" s="245" t="s">
        <v>79</v>
      </c>
      <c r="AV182" s="14" t="s">
        <v>79</v>
      </c>
      <c r="AW182" s="14" t="s">
        <v>31</v>
      </c>
      <c r="AX182" s="14" t="s">
        <v>69</v>
      </c>
      <c r="AY182" s="245" t="s">
        <v>108</v>
      </c>
    </row>
    <row r="183" s="13" customFormat="1">
      <c r="A183" s="13"/>
      <c r="B183" s="224"/>
      <c r="C183" s="225"/>
      <c r="D183" s="226" t="s">
        <v>125</v>
      </c>
      <c r="E183" s="227" t="s">
        <v>19</v>
      </c>
      <c r="F183" s="228" t="s">
        <v>186</v>
      </c>
      <c r="G183" s="225"/>
      <c r="H183" s="227" t="s">
        <v>19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125</v>
      </c>
      <c r="AU183" s="234" t="s">
        <v>79</v>
      </c>
      <c r="AV183" s="13" t="s">
        <v>77</v>
      </c>
      <c r="AW183" s="13" t="s">
        <v>31</v>
      </c>
      <c r="AX183" s="13" t="s">
        <v>69</v>
      </c>
      <c r="AY183" s="234" t="s">
        <v>108</v>
      </c>
    </row>
    <row r="184" s="14" customFormat="1">
      <c r="A184" s="14"/>
      <c r="B184" s="235"/>
      <c r="C184" s="236"/>
      <c r="D184" s="226" t="s">
        <v>125</v>
      </c>
      <c r="E184" s="237" t="s">
        <v>19</v>
      </c>
      <c r="F184" s="238" t="s">
        <v>257</v>
      </c>
      <c r="G184" s="236"/>
      <c r="H184" s="239">
        <v>10.666</v>
      </c>
      <c r="I184" s="240"/>
      <c r="J184" s="236"/>
      <c r="K184" s="236"/>
      <c r="L184" s="241"/>
      <c r="M184" s="246"/>
      <c r="N184" s="247"/>
      <c r="O184" s="247"/>
      <c r="P184" s="247"/>
      <c r="Q184" s="247"/>
      <c r="R184" s="247"/>
      <c r="S184" s="247"/>
      <c r="T184" s="24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125</v>
      </c>
      <c r="AU184" s="245" t="s">
        <v>79</v>
      </c>
      <c r="AV184" s="14" t="s">
        <v>79</v>
      </c>
      <c r="AW184" s="14" t="s">
        <v>31</v>
      </c>
      <c r="AX184" s="14" t="s">
        <v>69</v>
      </c>
      <c r="AY184" s="245" t="s">
        <v>108</v>
      </c>
    </row>
    <row r="185" s="15" customFormat="1">
      <c r="A185" s="15"/>
      <c r="B185" s="249"/>
      <c r="C185" s="250"/>
      <c r="D185" s="226" t="s">
        <v>125</v>
      </c>
      <c r="E185" s="251" t="s">
        <v>19</v>
      </c>
      <c r="F185" s="252" t="s">
        <v>168</v>
      </c>
      <c r="G185" s="250"/>
      <c r="H185" s="253">
        <v>36.148000000000003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9" t="s">
        <v>125</v>
      </c>
      <c r="AU185" s="259" t="s">
        <v>79</v>
      </c>
      <c r="AV185" s="15" t="s">
        <v>114</v>
      </c>
      <c r="AW185" s="15" t="s">
        <v>31</v>
      </c>
      <c r="AX185" s="15" t="s">
        <v>77</v>
      </c>
      <c r="AY185" s="259" t="s">
        <v>108</v>
      </c>
    </row>
    <row r="186" s="2" customFormat="1" ht="24.15" customHeight="1">
      <c r="A186" s="40"/>
      <c r="B186" s="41"/>
      <c r="C186" s="204" t="s">
        <v>258</v>
      </c>
      <c r="D186" s="204" t="s">
        <v>109</v>
      </c>
      <c r="E186" s="205" t="s">
        <v>259</v>
      </c>
      <c r="F186" s="206" t="s">
        <v>260</v>
      </c>
      <c r="G186" s="207" t="s">
        <v>154</v>
      </c>
      <c r="H186" s="208">
        <v>36.148000000000003</v>
      </c>
      <c r="I186" s="209"/>
      <c r="J186" s="210">
        <f>ROUND(I186*H186,2)</f>
        <v>0</v>
      </c>
      <c r="K186" s="206" t="s">
        <v>120</v>
      </c>
      <c r="L186" s="46"/>
      <c r="M186" s="211" t="s">
        <v>19</v>
      </c>
      <c r="N186" s="212" t="s">
        <v>40</v>
      </c>
      <c r="O186" s="86"/>
      <c r="P186" s="213">
        <f>O186*H186</f>
        <v>0</v>
      </c>
      <c r="Q186" s="213">
        <v>0.0033800000000000002</v>
      </c>
      <c r="R186" s="213">
        <f>Q186*H186</f>
        <v>0.12218024000000002</v>
      </c>
      <c r="S186" s="213">
        <v>0</v>
      </c>
      <c r="T186" s="21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5" t="s">
        <v>114</v>
      </c>
      <c r="AT186" s="215" t="s">
        <v>109</v>
      </c>
      <c r="AU186" s="215" t="s">
        <v>79</v>
      </c>
      <c r="AY186" s="19" t="s">
        <v>108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9" t="s">
        <v>77</v>
      </c>
      <c r="BK186" s="216">
        <f>ROUND(I186*H186,2)</f>
        <v>0</v>
      </c>
      <c r="BL186" s="19" t="s">
        <v>114</v>
      </c>
      <c r="BM186" s="215" t="s">
        <v>261</v>
      </c>
    </row>
    <row r="187" s="2" customFormat="1">
      <c r="A187" s="40"/>
      <c r="B187" s="41"/>
      <c r="C187" s="42"/>
      <c r="D187" s="219" t="s">
        <v>123</v>
      </c>
      <c r="E187" s="42"/>
      <c r="F187" s="220" t="s">
        <v>262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123</v>
      </c>
      <c r="AU187" s="19" t="s">
        <v>79</v>
      </c>
    </row>
    <row r="188" s="14" customFormat="1">
      <c r="A188" s="14"/>
      <c r="B188" s="235"/>
      <c r="C188" s="236"/>
      <c r="D188" s="226" t="s">
        <v>125</v>
      </c>
      <c r="E188" s="237" t="s">
        <v>19</v>
      </c>
      <c r="F188" s="238" t="s">
        <v>175</v>
      </c>
      <c r="G188" s="236"/>
      <c r="H188" s="239">
        <v>36.148000000000003</v>
      </c>
      <c r="I188" s="240"/>
      <c r="J188" s="236"/>
      <c r="K188" s="236"/>
      <c r="L188" s="241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125</v>
      </c>
      <c r="AU188" s="245" t="s">
        <v>79</v>
      </c>
      <c r="AV188" s="14" t="s">
        <v>79</v>
      </c>
      <c r="AW188" s="14" t="s">
        <v>31</v>
      </c>
      <c r="AX188" s="14" t="s">
        <v>77</v>
      </c>
      <c r="AY188" s="245" t="s">
        <v>108</v>
      </c>
    </row>
    <row r="189" s="2" customFormat="1" ht="21.75" customHeight="1">
      <c r="A189" s="40"/>
      <c r="B189" s="41"/>
      <c r="C189" s="204" t="s">
        <v>263</v>
      </c>
      <c r="D189" s="204" t="s">
        <v>109</v>
      </c>
      <c r="E189" s="205" t="s">
        <v>264</v>
      </c>
      <c r="F189" s="206" t="s">
        <v>265</v>
      </c>
      <c r="G189" s="207" t="s">
        <v>154</v>
      </c>
      <c r="H189" s="208">
        <v>36.148000000000003</v>
      </c>
      <c r="I189" s="209"/>
      <c r="J189" s="210">
        <f>ROUND(I189*H189,2)</f>
        <v>0</v>
      </c>
      <c r="K189" s="206" t="s">
        <v>120</v>
      </c>
      <c r="L189" s="46"/>
      <c r="M189" s="211" t="s">
        <v>19</v>
      </c>
      <c r="N189" s="212" t="s">
        <v>40</v>
      </c>
      <c r="O189" s="86"/>
      <c r="P189" s="213">
        <f>O189*H189</f>
        <v>0</v>
      </c>
      <c r="Q189" s="213">
        <v>0.00025999999999999998</v>
      </c>
      <c r="R189" s="213">
        <f>Q189*H189</f>
        <v>0.0093984800000000007</v>
      </c>
      <c r="S189" s="213">
        <v>0</v>
      </c>
      <c r="T189" s="21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5" t="s">
        <v>114</v>
      </c>
      <c r="AT189" s="215" t="s">
        <v>109</v>
      </c>
      <c r="AU189" s="215" t="s">
        <v>79</v>
      </c>
      <c r="AY189" s="19" t="s">
        <v>108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9" t="s">
        <v>77</v>
      </c>
      <c r="BK189" s="216">
        <f>ROUND(I189*H189,2)</f>
        <v>0</v>
      </c>
      <c r="BL189" s="19" t="s">
        <v>114</v>
      </c>
      <c r="BM189" s="215" t="s">
        <v>266</v>
      </c>
    </row>
    <row r="190" s="2" customFormat="1">
      <c r="A190" s="40"/>
      <c r="B190" s="41"/>
      <c r="C190" s="42"/>
      <c r="D190" s="219" t="s">
        <v>123</v>
      </c>
      <c r="E190" s="42"/>
      <c r="F190" s="220" t="s">
        <v>267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123</v>
      </c>
      <c r="AU190" s="19" t="s">
        <v>79</v>
      </c>
    </row>
    <row r="191" s="2" customFormat="1" ht="24.15" customHeight="1">
      <c r="A191" s="40"/>
      <c r="B191" s="41"/>
      <c r="C191" s="204" t="s">
        <v>268</v>
      </c>
      <c r="D191" s="204" t="s">
        <v>109</v>
      </c>
      <c r="E191" s="205" t="s">
        <v>269</v>
      </c>
      <c r="F191" s="206" t="s">
        <v>270</v>
      </c>
      <c r="G191" s="207" t="s">
        <v>182</v>
      </c>
      <c r="H191" s="208">
        <v>79.629999999999995</v>
      </c>
      <c r="I191" s="209"/>
      <c r="J191" s="210">
        <f>ROUND(I191*H191,2)</f>
        <v>0</v>
      </c>
      <c r="K191" s="206" t="s">
        <v>120</v>
      </c>
      <c r="L191" s="46"/>
      <c r="M191" s="211" t="s">
        <v>19</v>
      </c>
      <c r="N191" s="212" t="s">
        <v>40</v>
      </c>
      <c r="O191" s="86"/>
      <c r="P191" s="213">
        <f>O191*H191</f>
        <v>0</v>
      </c>
      <c r="Q191" s="213">
        <v>0.0033899999999999998</v>
      </c>
      <c r="R191" s="213">
        <f>Q191*H191</f>
        <v>0.26994569999999996</v>
      </c>
      <c r="S191" s="213">
        <v>0</v>
      </c>
      <c r="T191" s="21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5" t="s">
        <v>114</v>
      </c>
      <c r="AT191" s="215" t="s">
        <v>109</v>
      </c>
      <c r="AU191" s="215" t="s">
        <v>79</v>
      </c>
      <c r="AY191" s="19" t="s">
        <v>108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9" t="s">
        <v>77</v>
      </c>
      <c r="BK191" s="216">
        <f>ROUND(I191*H191,2)</f>
        <v>0</v>
      </c>
      <c r="BL191" s="19" t="s">
        <v>114</v>
      </c>
      <c r="BM191" s="215" t="s">
        <v>271</v>
      </c>
    </row>
    <row r="192" s="2" customFormat="1">
      <c r="A192" s="40"/>
      <c r="B192" s="41"/>
      <c r="C192" s="42"/>
      <c r="D192" s="219" t="s">
        <v>123</v>
      </c>
      <c r="E192" s="42"/>
      <c r="F192" s="220" t="s">
        <v>272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123</v>
      </c>
      <c r="AU192" s="19" t="s">
        <v>79</v>
      </c>
    </row>
    <row r="193" s="13" customFormat="1">
      <c r="A193" s="13"/>
      <c r="B193" s="224"/>
      <c r="C193" s="225"/>
      <c r="D193" s="226" t="s">
        <v>125</v>
      </c>
      <c r="E193" s="227" t="s">
        <v>19</v>
      </c>
      <c r="F193" s="228" t="s">
        <v>164</v>
      </c>
      <c r="G193" s="225"/>
      <c r="H193" s="227" t="s">
        <v>19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125</v>
      </c>
      <c r="AU193" s="234" t="s">
        <v>79</v>
      </c>
      <c r="AV193" s="13" t="s">
        <v>77</v>
      </c>
      <c r="AW193" s="13" t="s">
        <v>31</v>
      </c>
      <c r="AX193" s="13" t="s">
        <v>69</v>
      </c>
      <c r="AY193" s="234" t="s">
        <v>108</v>
      </c>
    </row>
    <row r="194" s="14" customFormat="1">
      <c r="A194" s="14"/>
      <c r="B194" s="235"/>
      <c r="C194" s="236"/>
      <c r="D194" s="226" t="s">
        <v>125</v>
      </c>
      <c r="E194" s="237" t="s">
        <v>19</v>
      </c>
      <c r="F194" s="238" t="s">
        <v>273</v>
      </c>
      <c r="G194" s="236"/>
      <c r="H194" s="239">
        <v>40.265000000000001</v>
      </c>
      <c r="I194" s="240"/>
      <c r="J194" s="236"/>
      <c r="K194" s="236"/>
      <c r="L194" s="241"/>
      <c r="M194" s="246"/>
      <c r="N194" s="247"/>
      <c r="O194" s="247"/>
      <c r="P194" s="247"/>
      <c r="Q194" s="247"/>
      <c r="R194" s="247"/>
      <c r="S194" s="247"/>
      <c r="T194" s="24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125</v>
      </c>
      <c r="AU194" s="245" t="s">
        <v>79</v>
      </c>
      <c r="AV194" s="14" t="s">
        <v>79</v>
      </c>
      <c r="AW194" s="14" t="s">
        <v>31</v>
      </c>
      <c r="AX194" s="14" t="s">
        <v>69</v>
      </c>
      <c r="AY194" s="245" t="s">
        <v>108</v>
      </c>
    </row>
    <row r="195" s="13" customFormat="1">
      <c r="A195" s="13"/>
      <c r="B195" s="224"/>
      <c r="C195" s="225"/>
      <c r="D195" s="226" t="s">
        <v>125</v>
      </c>
      <c r="E195" s="227" t="s">
        <v>19</v>
      </c>
      <c r="F195" s="228" t="s">
        <v>166</v>
      </c>
      <c r="G195" s="225"/>
      <c r="H195" s="227" t="s">
        <v>19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125</v>
      </c>
      <c r="AU195" s="234" t="s">
        <v>79</v>
      </c>
      <c r="AV195" s="13" t="s">
        <v>77</v>
      </c>
      <c r="AW195" s="13" t="s">
        <v>31</v>
      </c>
      <c r="AX195" s="13" t="s">
        <v>69</v>
      </c>
      <c r="AY195" s="234" t="s">
        <v>108</v>
      </c>
    </row>
    <row r="196" s="14" customFormat="1">
      <c r="A196" s="14"/>
      <c r="B196" s="235"/>
      <c r="C196" s="236"/>
      <c r="D196" s="226" t="s">
        <v>125</v>
      </c>
      <c r="E196" s="237" t="s">
        <v>19</v>
      </c>
      <c r="F196" s="238" t="s">
        <v>274</v>
      </c>
      <c r="G196" s="236"/>
      <c r="H196" s="239">
        <v>39.365000000000002</v>
      </c>
      <c r="I196" s="240"/>
      <c r="J196" s="236"/>
      <c r="K196" s="236"/>
      <c r="L196" s="241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125</v>
      </c>
      <c r="AU196" s="245" t="s">
        <v>79</v>
      </c>
      <c r="AV196" s="14" t="s">
        <v>79</v>
      </c>
      <c r="AW196" s="14" t="s">
        <v>31</v>
      </c>
      <c r="AX196" s="14" t="s">
        <v>69</v>
      </c>
      <c r="AY196" s="245" t="s">
        <v>108</v>
      </c>
    </row>
    <row r="197" s="15" customFormat="1">
      <c r="A197" s="15"/>
      <c r="B197" s="249"/>
      <c r="C197" s="250"/>
      <c r="D197" s="226" t="s">
        <v>125</v>
      </c>
      <c r="E197" s="251" t="s">
        <v>19</v>
      </c>
      <c r="F197" s="252" t="s">
        <v>168</v>
      </c>
      <c r="G197" s="250"/>
      <c r="H197" s="253">
        <v>79.629999999999995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9" t="s">
        <v>125</v>
      </c>
      <c r="AU197" s="259" t="s">
        <v>79</v>
      </c>
      <c r="AV197" s="15" t="s">
        <v>114</v>
      </c>
      <c r="AW197" s="15" t="s">
        <v>31</v>
      </c>
      <c r="AX197" s="15" t="s">
        <v>77</v>
      </c>
      <c r="AY197" s="259" t="s">
        <v>108</v>
      </c>
    </row>
    <row r="198" s="2" customFormat="1" ht="16.5" customHeight="1">
      <c r="A198" s="40"/>
      <c r="B198" s="41"/>
      <c r="C198" s="260" t="s">
        <v>275</v>
      </c>
      <c r="D198" s="260" t="s">
        <v>188</v>
      </c>
      <c r="E198" s="261" t="s">
        <v>276</v>
      </c>
      <c r="F198" s="262" t="s">
        <v>277</v>
      </c>
      <c r="G198" s="263" t="s">
        <v>278</v>
      </c>
      <c r="H198" s="264">
        <v>1.492</v>
      </c>
      <c r="I198" s="265"/>
      <c r="J198" s="266">
        <f>ROUND(I198*H198,2)</f>
        <v>0</v>
      </c>
      <c r="K198" s="262" t="s">
        <v>19</v>
      </c>
      <c r="L198" s="267"/>
      <c r="M198" s="268" t="s">
        <v>19</v>
      </c>
      <c r="N198" s="269" t="s">
        <v>40</v>
      </c>
      <c r="O198" s="86"/>
      <c r="P198" s="213">
        <f>O198*H198</f>
        <v>0</v>
      </c>
      <c r="Q198" s="213">
        <v>0.032000000000000001</v>
      </c>
      <c r="R198" s="213">
        <f>Q198*H198</f>
        <v>0.047744000000000002</v>
      </c>
      <c r="S198" s="213">
        <v>0</v>
      </c>
      <c r="T198" s="21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5" t="s">
        <v>191</v>
      </c>
      <c r="AT198" s="215" t="s">
        <v>188</v>
      </c>
      <c r="AU198" s="215" t="s">
        <v>79</v>
      </c>
      <c r="AY198" s="19" t="s">
        <v>108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9" t="s">
        <v>77</v>
      </c>
      <c r="BK198" s="216">
        <f>ROUND(I198*H198,2)</f>
        <v>0</v>
      </c>
      <c r="BL198" s="19" t="s">
        <v>114</v>
      </c>
      <c r="BM198" s="215" t="s">
        <v>279</v>
      </c>
    </row>
    <row r="199" s="13" customFormat="1">
      <c r="A199" s="13"/>
      <c r="B199" s="224"/>
      <c r="C199" s="225"/>
      <c r="D199" s="226" t="s">
        <v>125</v>
      </c>
      <c r="E199" s="227" t="s">
        <v>19</v>
      </c>
      <c r="F199" s="228" t="s">
        <v>164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125</v>
      </c>
      <c r="AU199" s="234" t="s">
        <v>79</v>
      </c>
      <c r="AV199" s="13" t="s">
        <v>77</v>
      </c>
      <c r="AW199" s="13" t="s">
        <v>31</v>
      </c>
      <c r="AX199" s="13" t="s">
        <v>69</v>
      </c>
      <c r="AY199" s="234" t="s">
        <v>108</v>
      </c>
    </row>
    <row r="200" s="14" customFormat="1">
      <c r="A200" s="14"/>
      <c r="B200" s="235"/>
      <c r="C200" s="236"/>
      <c r="D200" s="226" t="s">
        <v>125</v>
      </c>
      <c r="E200" s="237" t="s">
        <v>19</v>
      </c>
      <c r="F200" s="238" t="s">
        <v>280</v>
      </c>
      <c r="G200" s="236"/>
      <c r="H200" s="239">
        <v>13.142</v>
      </c>
      <c r="I200" s="240"/>
      <c r="J200" s="236"/>
      <c r="K200" s="236"/>
      <c r="L200" s="241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125</v>
      </c>
      <c r="AU200" s="245" t="s">
        <v>79</v>
      </c>
      <c r="AV200" s="14" t="s">
        <v>79</v>
      </c>
      <c r="AW200" s="14" t="s">
        <v>31</v>
      </c>
      <c r="AX200" s="14" t="s">
        <v>69</v>
      </c>
      <c r="AY200" s="245" t="s">
        <v>108</v>
      </c>
    </row>
    <row r="201" s="13" customFormat="1">
      <c r="A201" s="13"/>
      <c r="B201" s="224"/>
      <c r="C201" s="225"/>
      <c r="D201" s="226" t="s">
        <v>125</v>
      </c>
      <c r="E201" s="227" t="s">
        <v>19</v>
      </c>
      <c r="F201" s="228" t="s">
        <v>166</v>
      </c>
      <c r="G201" s="225"/>
      <c r="H201" s="227" t="s">
        <v>19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125</v>
      </c>
      <c r="AU201" s="234" t="s">
        <v>79</v>
      </c>
      <c r="AV201" s="13" t="s">
        <v>77</v>
      </c>
      <c r="AW201" s="13" t="s">
        <v>31</v>
      </c>
      <c r="AX201" s="13" t="s">
        <v>69</v>
      </c>
      <c r="AY201" s="234" t="s">
        <v>108</v>
      </c>
    </row>
    <row r="202" s="14" customFormat="1">
      <c r="A202" s="14"/>
      <c r="B202" s="235"/>
      <c r="C202" s="236"/>
      <c r="D202" s="226" t="s">
        <v>125</v>
      </c>
      <c r="E202" s="237" t="s">
        <v>19</v>
      </c>
      <c r="F202" s="238" t="s">
        <v>281</v>
      </c>
      <c r="G202" s="236"/>
      <c r="H202" s="239">
        <v>12.849</v>
      </c>
      <c r="I202" s="240"/>
      <c r="J202" s="236"/>
      <c r="K202" s="236"/>
      <c r="L202" s="241"/>
      <c r="M202" s="246"/>
      <c r="N202" s="247"/>
      <c r="O202" s="247"/>
      <c r="P202" s="247"/>
      <c r="Q202" s="247"/>
      <c r="R202" s="247"/>
      <c r="S202" s="247"/>
      <c r="T202" s="24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125</v>
      </c>
      <c r="AU202" s="245" t="s">
        <v>79</v>
      </c>
      <c r="AV202" s="14" t="s">
        <v>79</v>
      </c>
      <c r="AW202" s="14" t="s">
        <v>31</v>
      </c>
      <c r="AX202" s="14" t="s">
        <v>69</v>
      </c>
      <c r="AY202" s="245" t="s">
        <v>108</v>
      </c>
    </row>
    <row r="203" s="16" customFormat="1">
      <c r="A203" s="16"/>
      <c r="B203" s="271"/>
      <c r="C203" s="272"/>
      <c r="D203" s="226" t="s">
        <v>125</v>
      </c>
      <c r="E203" s="273" t="s">
        <v>19</v>
      </c>
      <c r="F203" s="274" t="s">
        <v>282</v>
      </c>
      <c r="G203" s="272"/>
      <c r="H203" s="275">
        <v>25.991</v>
      </c>
      <c r="I203" s="276"/>
      <c r="J203" s="272"/>
      <c r="K203" s="272"/>
      <c r="L203" s="277"/>
      <c r="M203" s="278"/>
      <c r="N203" s="279"/>
      <c r="O203" s="279"/>
      <c r="P203" s="279"/>
      <c r="Q203" s="279"/>
      <c r="R203" s="279"/>
      <c r="S203" s="279"/>
      <c r="T203" s="280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1" t="s">
        <v>125</v>
      </c>
      <c r="AU203" s="281" t="s">
        <v>79</v>
      </c>
      <c r="AV203" s="16" t="s">
        <v>169</v>
      </c>
      <c r="AW203" s="16" t="s">
        <v>31</v>
      </c>
      <c r="AX203" s="16" t="s">
        <v>69</v>
      </c>
      <c r="AY203" s="281" t="s">
        <v>108</v>
      </c>
    </row>
    <row r="204" s="13" customFormat="1">
      <c r="A204" s="13"/>
      <c r="B204" s="224"/>
      <c r="C204" s="225"/>
      <c r="D204" s="226" t="s">
        <v>125</v>
      </c>
      <c r="E204" s="227" t="s">
        <v>19</v>
      </c>
      <c r="F204" s="228" t="s">
        <v>283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125</v>
      </c>
      <c r="AU204" s="234" t="s">
        <v>79</v>
      </c>
      <c r="AV204" s="13" t="s">
        <v>77</v>
      </c>
      <c r="AW204" s="13" t="s">
        <v>31</v>
      </c>
      <c r="AX204" s="13" t="s">
        <v>69</v>
      </c>
      <c r="AY204" s="234" t="s">
        <v>108</v>
      </c>
    </row>
    <row r="205" s="14" customFormat="1">
      <c r="A205" s="14"/>
      <c r="B205" s="235"/>
      <c r="C205" s="236"/>
      <c r="D205" s="226" t="s">
        <v>125</v>
      </c>
      <c r="E205" s="237" t="s">
        <v>19</v>
      </c>
      <c r="F205" s="238" t="s">
        <v>284</v>
      </c>
      <c r="G205" s="236"/>
      <c r="H205" s="239">
        <v>36.098999999999997</v>
      </c>
      <c r="I205" s="240"/>
      <c r="J205" s="236"/>
      <c r="K205" s="236"/>
      <c r="L205" s="241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125</v>
      </c>
      <c r="AU205" s="245" t="s">
        <v>79</v>
      </c>
      <c r="AV205" s="14" t="s">
        <v>79</v>
      </c>
      <c r="AW205" s="14" t="s">
        <v>31</v>
      </c>
      <c r="AX205" s="14" t="s">
        <v>69</v>
      </c>
      <c r="AY205" s="245" t="s">
        <v>108</v>
      </c>
    </row>
    <row r="206" s="13" customFormat="1">
      <c r="A206" s="13"/>
      <c r="B206" s="224"/>
      <c r="C206" s="225"/>
      <c r="D206" s="226" t="s">
        <v>125</v>
      </c>
      <c r="E206" s="227" t="s">
        <v>19</v>
      </c>
      <c r="F206" s="228" t="s">
        <v>285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125</v>
      </c>
      <c r="AU206" s="234" t="s">
        <v>79</v>
      </c>
      <c r="AV206" s="13" t="s">
        <v>77</v>
      </c>
      <c r="AW206" s="13" t="s">
        <v>31</v>
      </c>
      <c r="AX206" s="13" t="s">
        <v>69</v>
      </c>
      <c r="AY206" s="234" t="s">
        <v>108</v>
      </c>
    </row>
    <row r="207" s="14" customFormat="1">
      <c r="A207" s="14"/>
      <c r="B207" s="235"/>
      <c r="C207" s="236"/>
      <c r="D207" s="226" t="s">
        <v>125</v>
      </c>
      <c r="E207" s="237" t="s">
        <v>19</v>
      </c>
      <c r="F207" s="238" t="s">
        <v>286</v>
      </c>
      <c r="G207" s="236"/>
      <c r="H207" s="239">
        <v>1.492</v>
      </c>
      <c r="I207" s="240"/>
      <c r="J207" s="236"/>
      <c r="K207" s="236"/>
      <c r="L207" s="241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125</v>
      </c>
      <c r="AU207" s="245" t="s">
        <v>79</v>
      </c>
      <c r="AV207" s="14" t="s">
        <v>79</v>
      </c>
      <c r="AW207" s="14" t="s">
        <v>31</v>
      </c>
      <c r="AX207" s="14" t="s">
        <v>77</v>
      </c>
      <c r="AY207" s="245" t="s">
        <v>108</v>
      </c>
    </row>
    <row r="208" s="2" customFormat="1" ht="16.5" customHeight="1">
      <c r="A208" s="40"/>
      <c r="B208" s="41"/>
      <c r="C208" s="204" t="s">
        <v>7</v>
      </c>
      <c r="D208" s="204" t="s">
        <v>109</v>
      </c>
      <c r="E208" s="205" t="s">
        <v>287</v>
      </c>
      <c r="F208" s="206" t="s">
        <v>288</v>
      </c>
      <c r="G208" s="207" t="s">
        <v>182</v>
      </c>
      <c r="H208" s="208">
        <v>65.200000000000003</v>
      </c>
      <c r="I208" s="209"/>
      <c r="J208" s="210">
        <f>ROUND(I208*H208,2)</f>
        <v>0</v>
      </c>
      <c r="K208" s="206" t="s">
        <v>120</v>
      </c>
      <c r="L208" s="46"/>
      <c r="M208" s="211" t="s">
        <v>19</v>
      </c>
      <c r="N208" s="212" t="s">
        <v>40</v>
      </c>
      <c r="O208" s="86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5" t="s">
        <v>114</v>
      </c>
      <c r="AT208" s="215" t="s">
        <v>109</v>
      </c>
      <c r="AU208" s="215" t="s">
        <v>79</v>
      </c>
      <c r="AY208" s="19" t="s">
        <v>108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9" t="s">
        <v>77</v>
      </c>
      <c r="BK208" s="216">
        <f>ROUND(I208*H208,2)</f>
        <v>0</v>
      </c>
      <c r="BL208" s="19" t="s">
        <v>114</v>
      </c>
      <c r="BM208" s="215" t="s">
        <v>289</v>
      </c>
    </row>
    <row r="209" s="2" customFormat="1">
      <c r="A209" s="40"/>
      <c r="B209" s="41"/>
      <c r="C209" s="42"/>
      <c r="D209" s="219" t="s">
        <v>123</v>
      </c>
      <c r="E209" s="42"/>
      <c r="F209" s="220" t="s">
        <v>290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123</v>
      </c>
      <c r="AU209" s="19" t="s">
        <v>79</v>
      </c>
    </row>
    <row r="210" s="13" customFormat="1">
      <c r="A210" s="13"/>
      <c r="B210" s="224"/>
      <c r="C210" s="225"/>
      <c r="D210" s="226" t="s">
        <v>125</v>
      </c>
      <c r="E210" s="227" t="s">
        <v>19</v>
      </c>
      <c r="F210" s="228" t="s">
        <v>164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125</v>
      </c>
      <c r="AU210" s="234" t="s">
        <v>79</v>
      </c>
      <c r="AV210" s="13" t="s">
        <v>77</v>
      </c>
      <c r="AW210" s="13" t="s">
        <v>31</v>
      </c>
      <c r="AX210" s="13" t="s">
        <v>69</v>
      </c>
      <c r="AY210" s="234" t="s">
        <v>108</v>
      </c>
    </row>
    <row r="211" s="13" customFormat="1">
      <c r="A211" s="13"/>
      <c r="B211" s="224"/>
      <c r="C211" s="225"/>
      <c r="D211" s="226" t="s">
        <v>125</v>
      </c>
      <c r="E211" s="227" t="s">
        <v>19</v>
      </c>
      <c r="F211" s="228" t="s">
        <v>166</v>
      </c>
      <c r="G211" s="225"/>
      <c r="H211" s="227" t="s">
        <v>19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125</v>
      </c>
      <c r="AU211" s="234" t="s">
        <v>79</v>
      </c>
      <c r="AV211" s="13" t="s">
        <v>77</v>
      </c>
      <c r="AW211" s="13" t="s">
        <v>31</v>
      </c>
      <c r="AX211" s="13" t="s">
        <v>69</v>
      </c>
      <c r="AY211" s="234" t="s">
        <v>108</v>
      </c>
    </row>
    <row r="212" s="14" customFormat="1">
      <c r="A212" s="14"/>
      <c r="B212" s="235"/>
      <c r="C212" s="236"/>
      <c r="D212" s="226" t="s">
        <v>125</v>
      </c>
      <c r="E212" s="237" t="s">
        <v>19</v>
      </c>
      <c r="F212" s="238" t="s">
        <v>291</v>
      </c>
      <c r="G212" s="236"/>
      <c r="H212" s="239">
        <v>65.200000000000003</v>
      </c>
      <c r="I212" s="240"/>
      <c r="J212" s="236"/>
      <c r="K212" s="236"/>
      <c r="L212" s="241"/>
      <c r="M212" s="246"/>
      <c r="N212" s="247"/>
      <c r="O212" s="247"/>
      <c r="P212" s="247"/>
      <c r="Q212" s="247"/>
      <c r="R212" s="247"/>
      <c r="S212" s="247"/>
      <c r="T212" s="24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125</v>
      </c>
      <c r="AU212" s="245" t="s">
        <v>79</v>
      </c>
      <c r="AV212" s="14" t="s">
        <v>79</v>
      </c>
      <c r="AW212" s="14" t="s">
        <v>31</v>
      </c>
      <c r="AX212" s="14" t="s">
        <v>69</v>
      </c>
      <c r="AY212" s="245" t="s">
        <v>108</v>
      </c>
    </row>
    <row r="213" s="15" customFormat="1">
      <c r="A213" s="15"/>
      <c r="B213" s="249"/>
      <c r="C213" s="250"/>
      <c r="D213" s="226" t="s">
        <v>125</v>
      </c>
      <c r="E213" s="251" t="s">
        <v>19</v>
      </c>
      <c r="F213" s="252" t="s">
        <v>168</v>
      </c>
      <c r="G213" s="250"/>
      <c r="H213" s="253">
        <v>65.200000000000003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9" t="s">
        <v>125</v>
      </c>
      <c r="AU213" s="259" t="s">
        <v>79</v>
      </c>
      <c r="AV213" s="15" t="s">
        <v>114</v>
      </c>
      <c r="AW213" s="15" t="s">
        <v>31</v>
      </c>
      <c r="AX213" s="15" t="s">
        <v>77</v>
      </c>
      <c r="AY213" s="259" t="s">
        <v>108</v>
      </c>
    </row>
    <row r="214" s="2" customFormat="1" ht="16.5" customHeight="1">
      <c r="A214" s="40"/>
      <c r="B214" s="41"/>
      <c r="C214" s="260" t="s">
        <v>292</v>
      </c>
      <c r="D214" s="260" t="s">
        <v>188</v>
      </c>
      <c r="E214" s="261" t="s">
        <v>293</v>
      </c>
      <c r="F214" s="262" t="s">
        <v>294</v>
      </c>
      <c r="G214" s="263" t="s">
        <v>182</v>
      </c>
      <c r="H214" s="264">
        <v>74.980000000000004</v>
      </c>
      <c r="I214" s="265"/>
      <c r="J214" s="266">
        <f>ROUND(I214*H214,2)</f>
        <v>0</v>
      </c>
      <c r="K214" s="262" t="s">
        <v>19</v>
      </c>
      <c r="L214" s="267"/>
      <c r="M214" s="268" t="s">
        <v>19</v>
      </c>
      <c r="N214" s="269" t="s">
        <v>40</v>
      </c>
      <c r="O214" s="86"/>
      <c r="P214" s="213">
        <f>O214*H214</f>
        <v>0</v>
      </c>
      <c r="Q214" s="213">
        <v>0.001</v>
      </c>
      <c r="R214" s="213">
        <f>Q214*H214</f>
        <v>0.074980000000000005</v>
      </c>
      <c r="S214" s="213">
        <v>0</v>
      </c>
      <c r="T214" s="21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5" t="s">
        <v>191</v>
      </c>
      <c r="AT214" s="215" t="s">
        <v>188</v>
      </c>
      <c r="AU214" s="215" t="s">
        <v>79</v>
      </c>
      <c r="AY214" s="19" t="s">
        <v>108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9" t="s">
        <v>77</v>
      </c>
      <c r="BK214" s="216">
        <f>ROUND(I214*H214,2)</f>
        <v>0</v>
      </c>
      <c r="BL214" s="19" t="s">
        <v>114</v>
      </c>
      <c r="BM214" s="215" t="s">
        <v>295</v>
      </c>
    </row>
    <row r="215" s="13" customFormat="1">
      <c r="A215" s="13"/>
      <c r="B215" s="224"/>
      <c r="C215" s="225"/>
      <c r="D215" s="226" t="s">
        <v>125</v>
      </c>
      <c r="E215" s="227" t="s">
        <v>19</v>
      </c>
      <c r="F215" s="228" t="s">
        <v>164</v>
      </c>
      <c r="G215" s="225"/>
      <c r="H215" s="227" t="s">
        <v>19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125</v>
      </c>
      <c r="AU215" s="234" t="s">
        <v>79</v>
      </c>
      <c r="AV215" s="13" t="s">
        <v>77</v>
      </c>
      <c r="AW215" s="13" t="s">
        <v>31</v>
      </c>
      <c r="AX215" s="13" t="s">
        <v>69</v>
      </c>
      <c r="AY215" s="234" t="s">
        <v>108</v>
      </c>
    </row>
    <row r="216" s="13" customFormat="1">
      <c r="A216" s="13"/>
      <c r="B216" s="224"/>
      <c r="C216" s="225"/>
      <c r="D216" s="226" t="s">
        <v>125</v>
      </c>
      <c r="E216" s="227" t="s">
        <v>19</v>
      </c>
      <c r="F216" s="228" t="s">
        <v>166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125</v>
      </c>
      <c r="AU216" s="234" t="s">
        <v>79</v>
      </c>
      <c r="AV216" s="13" t="s">
        <v>77</v>
      </c>
      <c r="AW216" s="13" t="s">
        <v>31</v>
      </c>
      <c r="AX216" s="13" t="s">
        <v>69</v>
      </c>
      <c r="AY216" s="234" t="s">
        <v>108</v>
      </c>
    </row>
    <row r="217" s="14" customFormat="1">
      <c r="A217" s="14"/>
      <c r="B217" s="235"/>
      <c r="C217" s="236"/>
      <c r="D217" s="226" t="s">
        <v>125</v>
      </c>
      <c r="E217" s="237" t="s">
        <v>19</v>
      </c>
      <c r="F217" s="238" t="s">
        <v>296</v>
      </c>
      <c r="G217" s="236"/>
      <c r="H217" s="239">
        <v>74.980000000000004</v>
      </c>
      <c r="I217" s="240"/>
      <c r="J217" s="236"/>
      <c r="K217" s="236"/>
      <c r="L217" s="241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125</v>
      </c>
      <c r="AU217" s="245" t="s">
        <v>79</v>
      </c>
      <c r="AV217" s="14" t="s">
        <v>79</v>
      </c>
      <c r="AW217" s="14" t="s">
        <v>31</v>
      </c>
      <c r="AX217" s="14" t="s">
        <v>69</v>
      </c>
      <c r="AY217" s="245" t="s">
        <v>108</v>
      </c>
    </row>
    <row r="218" s="15" customFormat="1">
      <c r="A218" s="15"/>
      <c r="B218" s="249"/>
      <c r="C218" s="250"/>
      <c r="D218" s="226" t="s">
        <v>125</v>
      </c>
      <c r="E218" s="251" t="s">
        <v>19</v>
      </c>
      <c r="F218" s="252" t="s">
        <v>168</v>
      </c>
      <c r="G218" s="250"/>
      <c r="H218" s="253">
        <v>74.980000000000004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9" t="s">
        <v>125</v>
      </c>
      <c r="AU218" s="259" t="s">
        <v>79</v>
      </c>
      <c r="AV218" s="15" t="s">
        <v>114</v>
      </c>
      <c r="AW218" s="15" t="s">
        <v>31</v>
      </c>
      <c r="AX218" s="15" t="s">
        <v>77</v>
      </c>
      <c r="AY218" s="259" t="s">
        <v>108</v>
      </c>
    </row>
    <row r="219" s="2" customFormat="1" ht="24.15" customHeight="1">
      <c r="A219" s="40"/>
      <c r="B219" s="41"/>
      <c r="C219" s="204" t="s">
        <v>297</v>
      </c>
      <c r="D219" s="204" t="s">
        <v>109</v>
      </c>
      <c r="E219" s="205" t="s">
        <v>298</v>
      </c>
      <c r="F219" s="206" t="s">
        <v>299</v>
      </c>
      <c r="G219" s="207" t="s">
        <v>182</v>
      </c>
      <c r="H219" s="208">
        <v>20.550000000000001</v>
      </c>
      <c r="I219" s="209"/>
      <c r="J219" s="210">
        <f>ROUND(I219*H219,2)</f>
        <v>0</v>
      </c>
      <c r="K219" s="206" t="s">
        <v>120</v>
      </c>
      <c r="L219" s="46"/>
      <c r="M219" s="211" t="s">
        <v>19</v>
      </c>
      <c r="N219" s="212" t="s">
        <v>40</v>
      </c>
      <c r="O219" s="86"/>
      <c r="P219" s="213">
        <f>O219*H219</f>
        <v>0</v>
      </c>
      <c r="Q219" s="213">
        <v>0.0047400000000000003</v>
      </c>
      <c r="R219" s="213">
        <f>Q219*H219</f>
        <v>0.097407000000000007</v>
      </c>
      <c r="S219" s="213">
        <v>0</v>
      </c>
      <c r="T219" s="21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5" t="s">
        <v>114</v>
      </c>
      <c r="AT219" s="215" t="s">
        <v>109</v>
      </c>
      <c r="AU219" s="215" t="s">
        <v>79</v>
      </c>
      <c r="AY219" s="19" t="s">
        <v>108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9" t="s">
        <v>77</v>
      </c>
      <c r="BK219" s="216">
        <f>ROUND(I219*H219,2)</f>
        <v>0</v>
      </c>
      <c r="BL219" s="19" t="s">
        <v>114</v>
      </c>
      <c r="BM219" s="215" t="s">
        <v>300</v>
      </c>
    </row>
    <row r="220" s="2" customFormat="1">
      <c r="A220" s="40"/>
      <c r="B220" s="41"/>
      <c r="C220" s="42"/>
      <c r="D220" s="219" t="s">
        <v>123</v>
      </c>
      <c r="E220" s="42"/>
      <c r="F220" s="220" t="s">
        <v>301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123</v>
      </c>
      <c r="AU220" s="19" t="s">
        <v>79</v>
      </c>
    </row>
    <row r="221" s="14" customFormat="1">
      <c r="A221" s="14"/>
      <c r="B221" s="235"/>
      <c r="C221" s="236"/>
      <c r="D221" s="226" t="s">
        <v>125</v>
      </c>
      <c r="E221" s="237" t="s">
        <v>19</v>
      </c>
      <c r="F221" s="238" t="s">
        <v>302</v>
      </c>
      <c r="G221" s="236"/>
      <c r="H221" s="239">
        <v>20.550000000000001</v>
      </c>
      <c r="I221" s="240"/>
      <c r="J221" s="236"/>
      <c r="K221" s="236"/>
      <c r="L221" s="241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125</v>
      </c>
      <c r="AU221" s="245" t="s">
        <v>79</v>
      </c>
      <c r="AV221" s="14" t="s">
        <v>79</v>
      </c>
      <c r="AW221" s="14" t="s">
        <v>31</v>
      </c>
      <c r="AX221" s="14" t="s">
        <v>77</v>
      </c>
      <c r="AY221" s="245" t="s">
        <v>108</v>
      </c>
    </row>
    <row r="222" s="2" customFormat="1" ht="24.15" customHeight="1">
      <c r="A222" s="40"/>
      <c r="B222" s="41"/>
      <c r="C222" s="260" t="s">
        <v>303</v>
      </c>
      <c r="D222" s="260" t="s">
        <v>188</v>
      </c>
      <c r="E222" s="261" t="s">
        <v>304</v>
      </c>
      <c r="F222" s="262" t="s">
        <v>305</v>
      </c>
      <c r="G222" s="263" t="s">
        <v>154</v>
      </c>
      <c r="H222" s="264">
        <v>7.5460000000000003</v>
      </c>
      <c r="I222" s="265"/>
      <c r="J222" s="266">
        <f>ROUND(I222*H222,2)</f>
        <v>0</v>
      </c>
      <c r="K222" s="262" t="s">
        <v>19</v>
      </c>
      <c r="L222" s="267"/>
      <c r="M222" s="268" t="s">
        <v>19</v>
      </c>
      <c r="N222" s="269" t="s">
        <v>40</v>
      </c>
      <c r="O222" s="86"/>
      <c r="P222" s="213">
        <f>O222*H222</f>
        <v>0</v>
      </c>
      <c r="Q222" s="213">
        <v>0.0011999999999999999</v>
      </c>
      <c r="R222" s="213">
        <f>Q222*H222</f>
        <v>0.0090551999999999994</v>
      </c>
      <c r="S222" s="213">
        <v>0</v>
      </c>
      <c r="T222" s="21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5" t="s">
        <v>191</v>
      </c>
      <c r="AT222" s="215" t="s">
        <v>188</v>
      </c>
      <c r="AU222" s="215" t="s">
        <v>79</v>
      </c>
      <c r="AY222" s="19" t="s">
        <v>108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9" t="s">
        <v>77</v>
      </c>
      <c r="BK222" s="216">
        <f>ROUND(I222*H222,2)</f>
        <v>0</v>
      </c>
      <c r="BL222" s="19" t="s">
        <v>114</v>
      </c>
      <c r="BM222" s="215" t="s">
        <v>306</v>
      </c>
    </row>
    <row r="223" s="14" customFormat="1">
      <c r="A223" s="14"/>
      <c r="B223" s="235"/>
      <c r="C223" s="236"/>
      <c r="D223" s="226" t="s">
        <v>125</v>
      </c>
      <c r="E223" s="237" t="s">
        <v>19</v>
      </c>
      <c r="F223" s="238" t="s">
        <v>307</v>
      </c>
      <c r="G223" s="236"/>
      <c r="H223" s="239">
        <v>7.5460000000000003</v>
      </c>
      <c r="I223" s="240"/>
      <c r="J223" s="236"/>
      <c r="K223" s="236"/>
      <c r="L223" s="241"/>
      <c r="M223" s="246"/>
      <c r="N223" s="247"/>
      <c r="O223" s="247"/>
      <c r="P223" s="247"/>
      <c r="Q223" s="247"/>
      <c r="R223" s="247"/>
      <c r="S223" s="247"/>
      <c r="T223" s="24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125</v>
      </c>
      <c r="AU223" s="245" t="s">
        <v>79</v>
      </c>
      <c r="AV223" s="14" t="s">
        <v>79</v>
      </c>
      <c r="AW223" s="14" t="s">
        <v>31</v>
      </c>
      <c r="AX223" s="14" t="s">
        <v>77</v>
      </c>
      <c r="AY223" s="245" t="s">
        <v>108</v>
      </c>
    </row>
    <row r="224" s="2" customFormat="1" ht="16.5" customHeight="1">
      <c r="A224" s="40"/>
      <c r="B224" s="41"/>
      <c r="C224" s="204" t="s">
        <v>308</v>
      </c>
      <c r="D224" s="204" t="s">
        <v>109</v>
      </c>
      <c r="E224" s="205" t="s">
        <v>309</v>
      </c>
      <c r="F224" s="206" t="s">
        <v>310</v>
      </c>
      <c r="G224" s="207" t="s">
        <v>182</v>
      </c>
      <c r="H224" s="208">
        <v>33</v>
      </c>
      <c r="I224" s="209"/>
      <c r="J224" s="210">
        <f>ROUND(I224*H224,2)</f>
        <v>0</v>
      </c>
      <c r="K224" s="206" t="s">
        <v>19</v>
      </c>
      <c r="L224" s="46"/>
      <c r="M224" s="211" t="s">
        <v>19</v>
      </c>
      <c r="N224" s="212" t="s">
        <v>40</v>
      </c>
      <c r="O224" s="86"/>
      <c r="P224" s="213">
        <f>O224*H224</f>
        <v>0</v>
      </c>
      <c r="Q224" s="213">
        <v>0.0028500000000000001</v>
      </c>
      <c r="R224" s="213">
        <f>Q224*H224</f>
        <v>0.094050000000000009</v>
      </c>
      <c r="S224" s="213">
        <v>0</v>
      </c>
      <c r="T224" s="21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5" t="s">
        <v>114</v>
      </c>
      <c r="AT224" s="215" t="s">
        <v>109</v>
      </c>
      <c r="AU224" s="215" t="s">
        <v>79</v>
      </c>
      <c r="AY224" s="19" t="s">
        <v>108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9" t="s">
        <v>77</v>
      </c>
      <c r="BK224" s="216">
        <f>ROUND(I224*H224,2)</f>
        <v>0</v>
      </c>
      <c r="BL224" s="19" t="s">
        <v>114</v>
      </c>
      <c r="BM224" s="215" t="s">
        <v>311</v>
      </c>
    </row>
    <row r="225" s="13" customFormat="1">
      <c r="A225" s="13"/>
      <c r="B225" s="224"/>
      <c r="C225" s="225"/>
      <c r="D225" s="226" t="s">
        <v>125</v>
      </c>
      <c r="E225" s="227" t="s">
        <v>19</v>
      </c>
      <c r="F225" s="228" t="s">
        <v>312</v>
      </c>
      <c r="G225" s="225"/>
      <c r="H225" s="227" t="s">
        <v>19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125</v>
      </c>
      <c r="AU225" s="234" t="s">
        <v>79</v>
      </c>
      <c r="AV225" s="13" t="s">
        <v>77</v>
      </c>
      <c r="AW225" s="13" t="s">
        <v>31</v>
      </c>
      <c r="AX225" s="13" t="s">
        <v>69</v>
      </c>
      <c r="AY225" s="234" t="s">
        <v>108</v>
      </c>
    </row>
    <row r="226" s="13" customFormat="1">
      <c r="A226" s="13"/>
      <c r="B226" s="224"/>
      <c r="C226" s="225"/>
      <c r="D226" s="226" t="s">
        <v>125</v>
      </c>
      <c r="E226" s="227" t="s">
        <v>19</v>
      </c>
      <c r="F226" s="228" t="s">
        <v>313</v>
      </c>
      <c r="G226" s="225"/>
      <c r="H226" s="227" t="s">
        <v>19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125</v>
      </c>
      <c r="AU226" s="234" t="s">
        <v>79</v>
      </c>
      <c r="AV226" s="13" t="s">
        <v>77</v>
      </c>
      <c r="AW226" s="13" t="s">
        <v>31</v>
      </c>
      <c r="AX226" s="13" t="s">
        <v>69</v>
      </c>
      <c r="AY226" s="234" t="s">
        <v>108</v>
      </c>
    </row>
    <row r="227" s="14" customFormat="1">
      <c r="A227" s="14"/>
      <c r="B227" s="235"/>
      <c r="C227" s="236"/>
      <c r="D227" s="226" t="s">
        <v>125</v>
      </c>
      <c r="E227" s="237" t="s">
        <v>19</v>
      </c>
      <c r="F227" s="238" t="s">
        <v>314</v>
      </c>
      <c r="G227" s="236"/>
      <c r="H227" s="239">
        <v>33</v>
      </c>
      <c r="I227" s="240"/>
      <c r="J227" s="236"/>
      <c r="K227" s="236"/>
      <c r="L227" s="241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125</v>
      </c>
      <c r="AU227" s="245" t="s">
        <v>79</v>
      </c>
      <c r="AV227" s="14" t="s">
        <v>79</v>
      </c>
      <c r="AW227" s="14" t="s">
        <v>31</v>
      </c>
      <c r="AX227" s="14" t="s">
        <v>69</v>
      </c>
      <c r="AY227" s="245" t="s">
        <v>108</v>
      </c>
    </row>
    <row r="228" s="15" customFormat="1">
      <c r="A228" s="15"/>
      <c r="B228" s="249"/>
      <c r="C228" s="250"/>
      <c r="D228" s="226" t="s">
        <v>125</v>
      </c>
      <c r="E228" s="251" t="s">
        <v>19</v>
      </c>
      <c r="F228" s="252" t="s">
        <v>168</v>
      </c>
      <c r="G228" s="250"/>
      <c r="H228" s="253">
        <v>33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9" t="s">
        <v>125</v>
      </c>
      <c r="AU228" s="259" t="s">
        <v>79</v>
      </c>
      <c r="AV228" s="15" t="s">
        <v>114</v>
      </c>
      <c r="AW228" s="15" t="s">
        <v>31</v>
      </c>
      <c r="AX228" s="15" t="s">
        <v>77</v>
      </c>
      <c r="AY228" s="259" t="s">
        <v>108</v>
      </c>
    </row>
    <row r="229" s="2" customFormat="1" ht="16.5" customHeight="1">
      <c r="A229" s="40"/>
      <c r="B229" s="41"/>
      <c r="C229" s="260" t="s">
        <v>315</v>
      </c>
      <c r="D229" s="260" t="s">
        <v>188</v>
      </c>
      <c r="E229" s="261" t="s">
        <v>316</v>
      </c>
      <c r="F229" s="262" t="s">
        <v>317</v>
      </c>
      <c r="G229" s="263" t="s">
        <v>154</v>
      </c>
      <c r="H229" s="264">
        <v>25.582000000000001</v>
      </c>
      <c r="I229" s="265"/>
      <c r="J229" s="266">
        <f>ROUND(I229*H229,2)</f>
        <v>0</v>
      </c>
      <c r="K229" s="262" t="s">
        <v>120</v>
      </c>
      <c r="L229" s="267"/>
      <c r="M229" s="268" t="s">
        <v>19</v>
      </c>
      <c r="N229" s="269" t="s">
        <v>40</v>
      </c>
      <c r="O229" s="86"/>
      <c r="P229" s="213">
        <f>O229*H229</f>
        <v>0</v>
      </c>
      <c r="Q229" s="213">
        <v>0.0018</v>
      </c>
      <c r="R229" s="213">
        <f>Q229*H229</f>
        <v>0.046047600000000001</v>
      </c>
      <c r="S229" s="213">
        <v>0</v>
      </c>
      <c r="T229" s="214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5" t="s">
        <v>191</v>
      </c>
      <c r="AT229" s="215" t="s">
        <v>188</v>
      </c>
      <c r="AU229" s="215" t="s">
        <v>79</v>
      </c>
      <c r="AY229" s="19" t="s">
        <v>108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9" t="s">
        <v>77</v>
      </c>
      <c r="BK229" s="216">
        <f>ROUND(I229*H229,2)</f>
        <v>0</v>
      </c>
      <c r="BL229" s="19" t="s">
        <v>114</v>
      </c>
      <c r="BM229" s="215" t="s">
        <v>318</v>
      </c>
    </row>
    <row r="230" s="13" customFormat="1">
      <c r="A230" s="13"/>
      <c r="B230" s="224"/>
      <c r="C230" s="225"/>
      <c r="D230" s="226" t="s">
        <v>125</v>
      </c>
      <c r="E230" s="227" t="s">
        <v>19</v>
      </c>
      <c r="F230" s="228" t="s">
        <v>312</v>
      </c>
      <c r="G230" s="225"/>
      <c r="H230" s="227" t="s">
        <v>19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125</v>
      </c>
      <c r="AU230" s="234" t="s">
        <v>79</v>
      </c>
      <c r="AV230" s="13" t="s">
        <v>77</v>
      </c>
      <c r="AW230" s="13" t="s">
        <v>31</v>
      </c>
      <c r="AX230" s="13" t="s">
        <v>69</v>
      </c>
      <c r="AY230" s="234" t="s">
        <v>108</v>
      </c>
    </row>
    <row r="231" s="13" customFormat="1">
      <c r="A231" s="13"/>
      <c r="B231" s="224"/>
      <c r="C231" s="225"/>
      <c r="D231" s="226" t="s">
        <v>125</v>
      </c>
      <c r="E231" s="227" t="s">
        <v>19</v>
      </c>
      <c r="F231" s="228" t="s">
        <v>313</v>
      </c>
      <c r="G231" s="225"/>
      <c r="H231" s="227" t="s">
        <v>19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125</v>
      </c>
      <c r="AU231" s="234" t="s">
        <v>79</v>
      </c>
      <c r="AV231" s="13" t="s">
        <v>77</v>
      </c>
      <c r="AW231" s="13" t="s">
        <v>31</v>
      </c>
      <c r="AX231" s="13" t="s">
        <v>69</v>
      </c>
      <c r="AY231" s="234" t="s">
        <v>108</v>
      </c>
    </row>
    <row r="232" s="14" customFormat="1">
      <c r="A232" s="14"/>
      <c r="B232" s="235"/>
      <c r="C232" s="236"/>
      <c r="D232" s="226" t="s">
        <v>125</v>
      </c>
      <c r="E232" s="237" t="s">
        <v>19</v>
      </c>
      <c r="F232" s="238" t="s">
        <v>319</v>
      </c>
      <c r="G232" s="236"/>
      <c r="H232" s="239">
        <v>25.582000000000001</v>
      </c>
      <c r="I232" s="240"/>
      <c r="J232" s="236"/>
      <c r="K232" s="236"/>
      <c r="L232" s="241"/>
      <c r="M232" s="246"/>
      <c r="N232" s="247"/>
      <c r="O232" s="247"/>
      <c r="P232" s="247"/>
      <c r="Q232" s="247"/>
      <c r="R232" s="247"/>
      <c r="S232" s="247"/>
      <c r="T232" s="24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125</v>
      </c>
      <c r="AU232" s="245" t="s">
        <v>79</v>
      </c>
      <c r="AV232" s="14" t="s">
        <v>79</v>
      </c>
      <c r="AW232" s="14" t="s">
        <v>31</v>
      </c>
      <c r="AX232" s="14" t="s">
        <v>69</v>
      </c>
      <c r="AY232" s="245" t="s">
        <v>108</v>
      </c>
    </row>
    <row r="233" s="15" customFormat="1">
      <c r="A233" s="15"/>
      <c r="B233" s="249"/>
      <c r="C233" s="250"/>
      <c r="D233" s="226" t="s">
        <v>125</v>
      </c>
      <c r="E233" s="251" t="s">
        <v>19</v>
      </c>
      <c r="F233" s="252" t="s">
        <v>168</v>
      </c>
      <c r="G233" s="250"/>
      <c r="H233" s="253">
        <v>25.582000000000001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9" t="s">
        <v>125</v>
      </c>
      <c r="AU233" s="259" t="s">
        <v>79</v>
      </c>
      <c r="AV233" s="15" t="s">
        <v>114</v>
      </c>
      <c r="AW233" s="15" t="s">
        <v>31</v>
      </c>
      <c r="AX233" s="15" t="s">
        <v>77</v>
      </c>
      <c r="AY233" s="259" t="s">
        <v>108</v>
      </c>
    </row>
    <row r="234" s="2" customFormat="1" ht="16.5" customHeight="1">
      <c r="A234" s="40"/>
      <c r="B234" s="41"/>
      <c r="C234" s="204" t="s">
        <v>320</v>
      </c>
      <c r="D234" s="204" t="s">
        <v>109</v>
      </c>
      <c r="E234" s="205" t="s">
        <v>321</v>
      </c>
      <c r="F234" s="206" t="s">
        <v>322</v>
      </c>
      <c r="G234" s="207" t="s">
        <v>323</v>
      </c>
      <c r="H234" s="208">
        <v>30</v>
      </c>
      <c r="I234" s="209"/>
      <c r="J234" s="210">
        <f>ROUND(I234*H234,2)</f>
        <v>0</v>
      </c>
      <c r="K234" s="206" t="s">
        <v>120</v>
      </c>
      <c r="L234" s="46"/>
      <c r="M234" s="211" t="s">
        <v>19</v>
      </c>
      <c r="N234" s="212" t="s">
        <v>40</v>
      </c>
      <c r="O234" s="86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5" t="s">
        <v>114</v>
      </c>
      <c r="AT234" s="215" t="s">
        <v>109</v>
      </c>
      <c r="AU234" s="215" t="s">
        <v>79</v>
      </c>
      <c r="AY234" s="19" t="s">
        <v>108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9" t="s">
        <v>77</v>
      </c>
      <c r="BK234" s="216">
        <f>ROUND(I234*H234,2)</f>
        <v>0</v>
      </c>
      <c r="BL234" s="19" t="s">
        <v>114</v>
      </c>
      <c r="BM234" s="215" t="s">
        <v>324</v>
      </c>
    </row>
    <row r="235" s="2" customFormat="1">
      <c r="A235" s="40"/>
      <c r="B235" s="41"/>
      <c r="C235" s="42"/>
      <c r="D235" s="219" t="s">
        <v>123</v>
      </c>
      <c r="E235" s="42"/>
      <c r="F235" s="220" t="s">
        <v>325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123</v>
      </c>
      <c r="AU235" s="19" t="s">
        <v>79</v>
      </c>
    </row>
    <row r="236" s="13" customFormat="1">
      <c r="A236" s="13"/>
      <c r="B236" s="224"/>
      <c r="C236" s="225"/>
      <c r="D236" s="226" t="s">
        <v>125</v>
      </c>
      <c r="E236" s="227" t="s">
        <v>19</v>
      </c>
      <c r="F236" s="228" t="s">
        <v>326</v>
      </c>
      <c r="G236" s="225"/>
      <c r="H236" s="227" t="s">
        <v>19</v>
      </c>
      <c r="I236" s="229"/>
      <c r="J236" s="225"/>
      <c r="K236" s="225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125</v>
      </c>
      <c r="AU236" s="234" t="s">
        <v>79</v>
      </c>
      <c r="AV236" s="13" t="s">
        <v>77</v>
      </c>
      <c r="AW236" s="13" t="s">
        <v>31</v>
      </c>
      <c r="AX236" s="13" t="s">
        <v>69</v>
      </c>
      <c r="AY236" s="234" t="s">
        <v>108</v>
      </c>
    </row>
    <row r="237" s="14" customFormat="1">
      <c r="A237" s="14"/>
      <c r="B237" s="235"/>
      <c r="C237" s="236"/>
      <c r="D237" s="226" t="s">
        <v>125</v>
      </c>
      <c r="E237" s="237" t="s">
        <v>19</v>
      </c>
      <c r="F237" s="238" t="s">
        <v>327</v>
      </c>
      <c r="G237" s="236"/>
      <c r="H237" s="239">
        <v>30</v>
      </c>
      <c r="I237" s="240"/>
      <c r="J237" s="236"/>
      <c r="K237" s="236"/>
      <c r="L237" s="241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125</v>
      </c>
      <c r="AU237" s="245" t="s">
        <v>79</v>
      </c>
      <c r="AV237" s="14" t="s">
        <v>79</v>
      </c>
      <c r="AW237" s="14" t="s">
        <v>31</v>
      </c>
      <c r="AX237" s="14" t="s">
        <v>77</v>
      </c>
      <c r="AY237" s="245" t="s">
        <v>108</v>
      </c>
    </row>
    <row r="238" s="2" customFormat="1" ht="16.5" customHeight="1">
      <c r="A238" s="40"/>
      <c r="B238" s="41"/>
      <c r="C238" s="260" t="s">
        <v>328</v>
      </c>
      <c r="D238" s="260" t="s">
        <v>188</v>
      </c>
      <c r="E238" s="261" t="s">
        <v>329</v>
      </c>
      <c r="F238" s="262" t="s">
        <v>330</v>
      </c>
      <c r="G238" s="263" t="s">
        <v>323</v>
      </c>
      <c r="H238" s="264">
        <v>30</v>
      </c>
      <c r="I238" s="265"/>
      <c r="J238" s="266">
        <f>ROUND(I238*H238,2)</f>
        <v>0</v>
      </c>
      <c r="K238" s="262" t="s">
        <v>120</v>
      </c>
      <c r="L238" s="267"/>
      <c r="M238" s="268" t="s">
        <v>19</v>
      </c>
      <c r="N238" s="269" t="s">
        <v>40</v>
      </c>
      <c r="O238" s="86"/>
      <c r="P238" s="213">
        <f>O238*H238</f>
        <v>0</v>
      </c>
      <c r="Q238" s="213">
        <v>0.00059000000000000003</v>
      </c>
      <c r="R238" s="213">
        <f>Q238*H238</f>
        <v>0.0177</v>
      </c>
      <c r="S238" s="213">
        <v>0</v>
      </c>
      <c r="T238" s="21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5" t="s">
        <v>191</v>
      </c>
      <c r="AT238" s="215" t="s">
        <v>188</v>
      </c>
      <c r="AU238" s="215" t="s">
        <v>79</v>
      </c>
      <c r="AY238" s="19" t="s">
        <v>108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9" t="s">
        <v>77</v>
      </c>
      <c r="BK238" s="216">
        <f>ROUND(I238*H238,2)</f>
        <v>0</v>
      </c>
      <c r="BL238" s="19" t="s">
        <v>114</v>
      </c>
      <c r="BM238" s="215" t="s">
        <v>331</v>
      </c>
    </row>
    <row r="239" s="2" customFormat="1" ht="21.75" customHeight="1">
      <c r="A239" s="40"/>
      <c r="B239" s="41"/>
      <c r="C239" s="204" t="s">
        <v>332</v>
      </c>
      <c r="D239" s="204" t="s">
        <v>109</v>
      </c>
      <c r="E239" s="205" t="s">
        <v>333</v>
      </c>
      <c r="F239" s="206" t="s">
        <v>334</v>
      </c>
      <c r="G239" s="207" t="s">
        <v>323</v>
      </c>
      <c r="H239" s="208">
        <v>30</v>
      </c>
      <c r="I239" s="209"/>
      <c r="J239" s="210">
        <f>ROUND(I239*H239,2)</f>
        <v>0</v>
      </c>
      <c r="K239" s="206" t="s">
        <v>120</v>
      </c>
      <c r="L239" s="46"/>
      <c r="M239" s="211" t="s">
        <v>19</v>
      </c>
      <c r="N239" s="212" t="s">
        <v>40</v>
      </c>
      <c r="O239" s="86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5" t="s">
        <v>114</v>
      </c>
      <c r="AT239" s="215" t="s">
        <v>109</v>
      </c>
      <c r="AU239" s="215" t="s">
        <v>79</v>
      </c>
      <c r="AY239" s="19" t="s">
        <v>108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9" t="s">
        <v>77</v>
      </c>
      <c r="BK239" s="216">
        <f>ROUND(I239*H239,2)</f>
        <v>0</v>
      </c>
      <c r="BL239" s="19" t="s">
        <v>114</v>
      </c>
      <c r="BM239" s="215" t="s">
        <v>335</v>
      </c>
    </row>
    <row r="240" s="2" customFormat="1">
      <c r="A240" s="40"/>
      <c r="B240" s="41"/>
      <c r="C240" s="42"/>
      <c r="D240" s="219" t="s">
        <v>123</v>
      </c>
      <c r="E240" s="42"/>
      <c r="F240" s="220" t="s">
        <v>336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123</v>
      </c>
      <c r="AU240" s="19" t="s">
        <v>79</v>
      </c>
    </row>
    <row r="241" s="2" customFormat="1" ht="16.5" customHeight="1">
      <c r="A241" s="40"/>
      <c r="B241" s="41"/>
      <c r="C241" s="260" t="s">
        <v>337</v>
      </c>
      <c r="D241" s="260" t="s">
        <v>188</v>
      </c>
      <c r="E241" s="261" t="s">
        <v>338</v>
      </c>
      <c r="F241" s="262" t="s">
        <v>339</v>
      </c>
      <c r="G241" s="263" t="s">
        <v>182</v>
      </c>
      <c r="H241" s="264">
        <v>15</v>
      </c>
      <c r="I241" s="265"/>
      <c r="J241" s="266">
        <f>ROUND(I241*H241,2)</f>
        <v>0</v>
      </c>
      <c r="K241" s="262" t="s">
        <v>120</v>
      </c>
      <c r="L241" s="267"/>
      <c r="M241" s="268" t="s">
        <v>19</v>
      </c>
      <c r="N241" s="269" t="s">
        <v>40</v>
      </c>
      <c r="O241" s="86"/>
      <c r="P241" s="213">
        <f>O241*H241</f>
        <v>0</v>
      </c>
      <c r="Q241" s="213">
        <v>0.001</v>
      </c>
      <c r="R241" s="213">
        <f>Q241*H241</f>
        <v>0.014999999999999999</v>
      </c>
      <c r="S241" s="213">
        <v>0</v>
      </c>
      <c r="T241" s="21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5" t="s">
        <v>191</v>
      </c>
      <c r="AT241" s="215" t="s">
        <v>188</v>
      </c>
      <c r="AU241" s="215" t="s">
        <v>79</v>
      </c>
      <c r="AY241" s="19" t="s">
        <v>108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9" t="s">
        <v>77</v>
      </c>
      <c r="BK241" s="216">
        <f>ROUND(I241*H241,2)</f>
        <v>0</v>
      </c>
      <c r="BL241" s="19" t="s">
        <v>114</v>
      </c>
      <c r="BM241" s="215" t="s">
        <v>340</v>
      </c>
    </row>
    <row r="242" s="14" customFormat="1">
      <c r="A242" s="14"/>
      <c r="B242" s="235"/>
      <c r="C242" s="236"/>
      <c r="D242" s="226" t="s">
        <v>125</v>
      </c>
      <c r="E242" s="237" t="s">
        <v>19</v>
      </c>
      <c r="F242" s="238" t="s">
        <v>341</v>
      </c>
      <c r="G242" s="236"/>
      <c r="H242" s="239">
        <v>15</v>
      </c>
      <c r="I242" s="240"/>
      <c r="J242" s="236"/>
      <c r="K242" s="236"/>
      <c r="L242" s="241"/>
      <c r="M242" s="246"/>
      <c r="N242" s="247"/>
      <c r="O242" s="247"/>
      <c r="P242" s="247"/>
      <c r="Q242" s="247"/>
      <c r="R242" s="247"/>
      <c r="S242" s="247"/>
      <c r="T242" s="24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125</v>
      </c>
      <c r="AU242" s="245" t="s">
        <v>79</v>
      </c>
      <c r="AV242" s="14" t="s">
        <v>79</v>
      </c>
      <c r="AW242" s="14" t="s">
        <v>31</v>
      </c>
      <c r="AX242" s="14" t="s">
        <v>77</v>
      </c>
      <c r="AY242" s="245" t="s">
        <v>108</v>
      </c>
    </row>
    <row r="243" s="12" customFormat="1" ht="22.8" customHeight="1">
      <c r="A243" s="12"/>
      <c r="B243" s="190"/>
      <c r="C243" s="191"/>
      <c r="D243" s="192" t="s">
        <v>68</v>
      </c>
      <c r="E243" s="217" t="s">
        <v>207</v>
      </c>
      <c r="F243" s="217" t="s">
        <v>342</v>
      </c>
      <c r="G243" s="191"/>
      <c r="H243" s="191"/>
      <c r="I243" s="194"/>
      <c r="J243" s="218">
        <f>BK243</f>
        <v>0</v>
      </c>
      <c r="K243" s="191"/>
      <c r="L243" s="196"/>
      <c r="M243" s="197"/>
      <c r="N243" s="198"/>
      <c r="O243" s="198"/>
      <c r="P243" s="199">
        <f>SUM(P244:P283)</f>
        <v>0</v>
      </c>
      <c r="Q243" s="198"/>
      <c r="R243" s="199">
        <f>SUM(R244:R283)</f>
        <v>8.0000000000000007E-05</v>
      </c>
      <c r="S243" s="198"/>
      <c r="T243" s="200">
        <f>SUM(T244:T283)</f>
        <v>1.0431600000000001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1" t="s">
        <v>77</v>
      </c>
      <c r="AT243" s="202" t="s">
        <v>68</v>
      </c>
      <c r="AU243" s="202" t="s">
        <v>77</v>
      </c>
      <c r="AY243" s="201" t="s">
        <v>108</v>
      </c>
      <c r="BK243" s="203">
        <f>SUM(BK244:BK283)</f>
        <v>0</v>
      </c>
    </row>
    <row r="244" s="2" customFormat="1" ht="24.15" customHeight="1">
      <c r="A244" s="40"/>
      <c r="B244" s="41"/>
      <c r="C244" s="204" t="s">
        <v>343</v>
      </c>
      <c r="D244" s="204" t="s">
        <v>109</v>
      </c>
      <c r="E244" s="205" t="s">
        <v>344</v>
      </c>
      <c r="F244" s="206" t="s">
        <v>345</v>
      </c>
      <c r="G244" s="207" t="s">
        <v>154</v>
      </c>
      <c r="H244" s="208">
        <v>298.60000000000002</v>
      </c>
      <c r="I244" s="209"/>
      <c r="J244" s="210">
        <f>ROUND(I244*H244,2)</f>
        <v>0</v>
      </c>
      <c r="K244" s="206" t="s">
        <v>120</v>
      </c>
      <c r="L244" s="46"/>
      <c r="M244" s="211" t="s">
        <v>19</v>
      </c>
      <c r="N244" s="212" t="s">
        <v>40</v>
      </c>
      <c r="O244" s="86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5" t="s">
        <v>114</v>
      </c>
      <c r="AT244" s="215" t="s">
        <v>109</v>
      </c>
      <c r="AU244" s="215" t="s">
        <v>79</v>
      </c>
      <c r="AY244" s="19" t="s">
        <v>108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9" t="s">
        <v>77</v>
      </c>
      <c r="BK244" s="216">
        <f>ROUND(I244*H244,2)</f>
        <v>0</v>
      </c>
      <c r="BL244" s="19" t="s">
        <v>114</v>
      </c>
      <c r="BM244" s="215" t="s">
        <v>346</v>
      </c>
    </row>
    <row r="245" s="2" customFormat="1">
      <c r="A245" s="40"/>
      <c r="B245" s="41"/>
      <c r="C245" s="42"/>
      <c r="D245" s="219" t="s">
        <v>123</v>
      </c>
      <c r="E245" s="42"/>
      <c r="F245" s="220" t="s">
        <v>347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123</v>
      </c>
      <c r="AU245" s="19" t="s">
        <v>79</v>
      </c>
    </row>
    <row r="246" s="13" customFormat="1">
      <c r="A246" s="13"/>
      <c r="B246" s="224"/>
      <c r="C246" s="225"/>
      <c r="D246" s="226" t="s">
        <v>125</v>
      </c>
      <c r="E246" s="227" t="s">
        <v>19</v>
      </c>
      <c r="F246" s="228" t="s">
        <v>348</v>
      </c>
      <c r="G246" s="225"/>
      <c r="H246" s="227" t="s">
        <v>19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125</v>
      </c>
      <c r="AU246" s="234" t="s">
        <v>79</v>
      </c>
      <c r="AV246" s="13" t="s">
        <v>77</v>
      </c>
      <c r="AW246" s="13" t="s">
        <v>31</v>
      </c>
      <c r="AX246" s="13" t="s">
        <v>69</v>
      </c>
      <c r="AY246" s="234" t="s">
        <v>108</v>
      </c>
    </row>
    <row r="247" s="14" customFormat="1">
      <c r="A247" s="14"/>
      <c r="B247" s="235"/>
      <c r="C247" s="236"/>
      <c r="D247" s="226" t="s">
        <v>125</v>
      </c>
      <c r="E247" s="237" t="s">
        <v>19</v>
      </c>
      <c r="F247" s="238" t="s">
        <v>349</v>
      </c>
      <c r="G247" s="236"/>
      <c r="H247" s="239">
        <v>298.60000000000002</v>
      </c>
      <c r="I247" s="240"/>
      <c r="J247" s="236"/>
      <c r="K247" s="236"/>
      <c r="L247" s="241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125</v>
      </c>
      <c r="AU247" s="245" t="s">
        <v>79</v>
      </c>
      <c r="AV247" s="14" t="s">
        <v>79</v>
      </c>
      <c r="AW247" s="14" t="s">
        <v>31</v>
      </c>
      <c r="AX247" s="14" t="s">
        <v>69</v>
      </c>
      <c r="AY247" s="245" t="s">
        <v>108</v>
      </c>
    </row>
    <row r="248" s="15" customFormat="1">
      <c r="A248" s="15"/>
      <c r="B248" s="249"/>
      <c r="C248" s="250"/>
      <c r="D248" s="226" t="s">
        <v>125</v>
      </c>
      <c r="E248" s="251" t="s">
        <v>19</v>
      </c>
      <c r="F248" s="252" t="s">
        <v>168</v>
      </c>
      <c r="G248" s="250"/>
      <c r="H248" s="253">
        <v>298.60000000000002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9" t="s">
        <v>125</v>
      </c>
      <c r="AU248" s="259" t="s">
        <v>79</v>
      </c>
      <c r="AV248" s="15" t="s">
        <v>114</v>
      </c>
      <c r="AW248" s="15" t="s">
        <v>31</v>
      </c>
      <c r="AX248" s="15" t="s">
        <v>77</v>
      </c>
      <c r="AY248" s="259" t="s">
        <v>108</v>
      </c>
    </row>
    <row r="249" s="2" customFormat="1" ht="24.15" customHeight="1">
      <c r="A249" s="40"/>
      <c r="B249" s="41"/>
      <c r="C249" s="204" t="s">
        <v>350</v>
      </c>
      <c r="D249" s="204" t="s">
        <v>109</v>
      </c>
      <c r="E249" s="205" t="s">
        <v>351</v>
      </c>
      <c r="F249" s="206" t="s">
        <v>352</v>
      </c>
      <c r="G249" s="207" t="s">
        <v>154</v>
      </c>
      <c r="H249" s="208">
        <v>17916</v>
      </c>
      <c r="I249" s="209"/>
      <c r="J249" s="210">
        <f>ROUND(I249*H249,2)</f>
        <v>0</v>
      </c>
      <c r="K249" s="206" t="s">
        <v>120</v>
      </c>
      <c r="L249" s="46"/>
      <c r="M249" s="211" t="s">
        <v>19</v>
      </c>
      <c r="N249" s="212" t="s">
        <v>40</v>
      </c>
      <c r="O249" s="86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5" t="s">
        <v>114</v>
      </c>
      <c r="AT249" s="215" t="s">
        <v>109</v>
      </c>
      <c r="AU249" s="215" t="s">
        <v>79</v>
      </c>
      <c r="AY249" s="19" t="s">
        <v>108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9" t="s">
        <v>77</v>
      </c>
      <c r="BK249" s="216">
        <f>ROUND(I249*H249,2)</f>
        <v>0</v>
      </c>
      <c r="BL249" s="19" t="s">
        <v>114</v>
      </c>
      <c r="BM249" s="215" t="s">
        <v>353</v>
      </c>
    </row>
    <row r="250" s="2" customFormat="1">
      <c r="A250" s="40"/>
      <c r="B250" s="41"/>
      <c r="C250" s="42"/>
      <c r="D250" s="219" t="s">
        <v>123</v>
      </c>
      <c r="E250" s="42"/>
      <c r="F250" s="220" t="s">
        <v>354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123</v>
      </c>
      <c r="AU250" s="19" t="s">
        <v>79</v>
      </c>
    </row>
    <row r="251" s="13" customFormat="1">
      <c r="A251" s="13"/>
      <c r="B251" s="224"/>
      <c r="C251" s="225"/>
      <c r="D251" s="226" t="s">
        <v>125</v>
      </c>
      <c r="E251" s="227" t="s">
        <v>19</v>
      </c>
      <c r="F251" s="228" t="s">
        <v>348</v>
      </c>
      <c r="G251" s="225"/>
      <c r="H251" s="227" t="s">
        <v>19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125</v>
      </c>
      <c r="AU251" s="234" t="s">
        <v>79</v>
      </c>
      <c r="AV251" s="13" t="s">
        <v>77</v>
      </c>
      <c r="AW251" s="13" t="s">
        <v>31</v>
      </c>
      <c r="AX251" s="13" t="s">
        <v>69</v>
      </c>
      <c r="AY251" s="234" t="s">
        <v>108</v>
      </c>
    </row>
    <row r="252" s="14" customFormat="1">
      <c r="A252" s="14"/>
      <c r="B252" s="235"/>
      <c r="C252" s="236"/>
      <c r="D252" s="226" t="s">
        <v>125</v>
      </c>
      <c r="E252" s="237" t="s">
        <v>19</v>
      </c>
      <c r="F252" s="238" t="s">
        <v>355</v>
      </c>
      <c r="G252" s="236"/>
      <c r="H252" s="239">
        <v>17916</v>
      </c>
      <c r="I252" s="240"/>
      <c r="J252" s="236"/>
      <c r="K252" s="236"/>
      <c r="L252" s="241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125</v>
      </c>
      <c r="AU252" s="245" t="s">
        <v>79</v>
      </c>
      <c r="AV252" s="14" t="s">
        <v>79</v>
      </c>
      <c r="AW252" s="14" t="s">
        <v>31</v>
      </c>
      <c r="AX252" s="14" t="s">
        <v>69</v>
      </c>
      <c r="AY252" s="245" t="s">
        <v>108</v>
      </c>
    </row>
    <row r="253" s="15" customFormat="1">
      <c r="A253" s="15"/>
      <c r="B253" s="249"/>
      <c r="C253" s="250"/>
      <c r="D253" s="226" t="s">
        <v>125</v>
      </c>
      <c r="E253" s="251" t="s">
        <v>19</v>
      </c>
      <c r="F253" s="252" t="s">
        <v>168</v>
      </c>
      <c r="G253" s="250"/>
      <c r="H253" s="253">
        <v>17916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9" t="s">
        <v>125</v>
      </c>
      <c r="AU253" s="259" t="s">
        <v>79</v>
      </c>
      <c r="AV253" s="15" t="s">
        <v>114</v>
      </c>
      <c r="AW253" s="15" t="s">
        <v>31</v>
      </c>
      <c r="AX253" s="15" t="s">
        <v>77</v>
      </c>
      <c r="AY253" s="259" t="s">
        <v>108</v>
      </c>
    </row>
    <row r="254" s="2" customFormat="1" ht="24.15" customHeight="1">
      <c r="A254" s="40"/>
      <c r="B254" s="41"/>
      <c r="C254" s="204" t="s">
        <v>356</v>
      </c>
      <c r="D254" s="204" t="s">
        <v>109</v>
      </c>
      <c r="E254" s="205" t="s">
        <v>357</v>
      </c>
      <c r="F254" s="206" t="s">
        <v>358</v>
      </c>
      <c r="G254" s="207" t="s">
        <v>154</v>
      </c>
      <c r="H254" s="208">
        <v>298.60000000000002</v>
      </c>
      <c r="I254" s="209"/>
      <c r="J254" s="210">
        <f>ROUND(I254*H254,2)</f>
        <v>0</v>
      </c>
      <c r="K254" s="206" t="s">
        <v>120</v>
      </c>
      <c r="L254" s="46"/>
      <c r="M254" s="211" t="s">
        <v>19</v>
      </c>
      <c r="N254" s="212" t="s">
        <v>40</v>
      </c>
      <c r="O254" s="86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5" t="s">
        <v>114</v>
      </c>
      <c r="AT254" s="215" t="s">
        <v>109</v>
      </c>
      <c r="AU254" s="215" t="s">
        <v>79</v>
      </c>
      <c r="AY254" s="19" t="s">
        <v>108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9" t="s">
        <v>77</v>
      </c>
      <c r="BK254" s="216">
        <f>ROUND(I254*H254,2)</f>
        <v>0</v>
      </c>
      <c r="BL254" s="19" t="s">
        <v>114</v>
      </c>
      <c r="BM254" s="215" t="s">
        <v>359</v>
      </c>
    </row>
    <row r="255" s="2" customFormat="1">
      <c r="A255" s="40"/>
      <c r="B255" s="41"/>
      <c r="C255" s="42"/>
      <c r="D255" s="219" t="s">
        <v>123</v>
      </c>
      <c r="E255" s="42"/>
      <c r="F255" s="220" t="s">
        <v>360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123</v>
      </c>
      <c r="AU255" s="19" t="s">
        <v>79</v>
      </c>
    </row>
    <row r="256" s="13" customFormat="1">
      <c r="A256" s="13"/>
      <c r="B256" s="224"/>
      <c r="C256" s="225"/>
      <c r="D256" s="226" t="s">
        <v>125</v>
      </c>
      <c r="E256" s="227" t="s">
        <v>19</v>
      </c>
      <c r="F256" s="228" t="s">
        <v>348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125</v>
      </c>
      <c r="AU256" s="234" t="s">
        <v>79</v>
      </c>
      <c r="AV256" s="13" t="s">
        <v>77</v>
      </c>
      <c r="AW256" s="13" t="s">
        <v>31</v>
      </c>
      <c r="AX256" s="13" t="s">
        <v>69</v>
      </c>
      <c r="AY256" s="234" t="s">
        <v>108</v>
      </c>
    </row>
    <row r="257" s="14" customFormat="1">
      <c r="A257" s="14"/>
      <c r="B257" s="235"/>
      <c r="C257" s="236"/>
      <c r="D257" s="226" t="s">
        <v>125</v>
      </c>
      <c r="E257" s="237" t="s">
        <v>19</v>
      </c>
      <c r="F257" s="238" t="s">
        <v>349</v>
      </c>
      <c r="G257" s="236"/>
      <c r="H257" s="239">
        <v>298.60000000000002</v>
      </c>
      <c r="I257" s="240"/>
      <c r="J257" s="236"/>
      <c r="K257" s="236"/>
      <c r="L257" s="241"/>
      <c r="M257" s="246"/>
      <c r="N257" s="247"/>
      <c r="O257" s="247"/>
      <c r="P257" s="247"/>
      <c r="Q257" s="247"/>
      <c r="R257" s="247"/>
      <c r="S257" s="247"/>
      <c r="T257" s="24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125</v>
      </c>
      <c r="AU257" s="245" t="s">
        <v>79</v>
      </c>
      <c r="AV257" s="14" t="s">
        <v>79</v>
      </c>
      <c r="AW257" s="14" t="s">
        <v>31</v>
      </c>
      <c r="AX257" s="14" t="s">
        <v>69</v>
      </c>
      <c r="AY257" s="245" t="s">
        <v>108</v>
      </c>
    </row>
    <row r="258" s="15" customFormat="1">
      <c r="A258" s="15"/>
      <c r="B258" s="249"/>
      <c r="C258" s="250"/>
      <c r="D258" s="226" t="s">
        <v>125</v>
      </c>
      <c r="E258" s="251" t="s">
        <v>19</v>
      </c>
      <c r="F258" s="252" t="s">
        <v>168</v>
      </c>
      <c r="G258" s="250"/>
      <c r="H258" s="253">
        <v>298.60000000000002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9" t="s">
        <v>125</v>
      </c>
      <c r="AU258" s="259" t="s">
        <v>79</v>
      </c>
      <c r="AV258" s="15" t="s">
        <v>114</v>
      </c>
      <c r="AW258" s="15" t="s">
        <v>31</v>
      </c>
      <c r="AX258" s="15" t="s">
        <v>77</v>
      </c>
      <c r="AY258" s="259" t="s">
        <v>108</v>
      </c>
    </row>
    <row r="259" s="2" customFormat="1" ht="16.5" customHeight="1">
      <c r="A259" s="40"/>
      <c r="B259" s="41"/>
      <c r="C259" s="204" t="s">
        <v>361</v>
      </c>
      <c r="D259" s="204" t="s">
        <v>109</v>
      </c>
      <c r="E259" s="205" t="s">
        <v>362</v>
      </c>
      <c r="F259" s="206" t="s">
        <v>363</v>
      </c>
      <c r="G259" s="207" t="s">
        <v>154</v>
      </c>
      <c r="H259" s="208">
        <v>298.60000000000002</v>
      </c>
      <c r="I259" s="209"/>
      <c r="J259" s="210">
        <f>ROUND(I259*H259,2)</f>
        <v>0</v>
      </c>
      <c r="K259" s="206" t="s">
        <v>120</v>
      </c>
      <c r="L259" s="46"/>
      <c r="M259" s="211" t="s">
        <v>19</v>
      </c>
      <c r="N259" s="212" t="s">
        <v>40</v>
      </c>
      <c r="O259" s="86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5" t="s">
        <v>114</v>
      </c>
      <c r="AT259" s="215" t="s">
        <v>109</v>
      </c>
      <c r="AU259" s="215" t="s">
        <v>79</v>
      </c>
      <c r="AY259" s="19" t="s">
        <v>108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9" t="s">
        <v>77</v>
      </c>
      <c r="BK259" s="216">
        <f>ROUND(I259*H259,2)</f>
        <v>0</v>
      </c>
      <c r="BL259" s="19" t="s">
        <v>114</v>
      </c>
      <c r="BM259" s="215" t="s">
        <v>364</v>
      </c>
    </row>
    <row r="260" s="2" customFormat="1">
      <c r="A260" s="40"/>
      <c r="B260" s="41"/>
      <c r="C260" s="42"/>
      <c r="D260" s="219" t="s">
        <v>123</v>
      </c>
      <c r="E260" s="42"/>
      <c r="F260" s="220" t="s">
        <v>365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123</v>
      </c>
      <c r="AU260" s="19" t="s">
        <v>79</v>
      </c>
    </row>
    <row r="261" s="13" customFormat="1">
      <c r="A261" s="13"/>
      <c r="B261" s="224"/>
      <c r="C261" s="225"/>
      <c r="D261" s="226" t="s">
        <v>125</v>
      </c>
      <c r="E261" s="227" t="s">
        <v>19</v>
      </c>
      <c r="F261" s="228" t="s">
        <v>348</v>
      </c>
      <c r="G261" s="225"/>
      <c r="H261" s="227" t="s">
        <v>19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125</v>
      </c>
      <c r="AU261" s="234" t="s">
        <v>79</v>
      </c>
      <c r="AV261" s="13" t="s">
        <v>77</v>
      </c>
      <c r="AW261" s="13" t="s">
        <v>31</v>
      </c>
      <c r="AX261" s="13" t="s">
        <v>69</v>
      </c>
      <c r="AY261" s="234" t="s">
        <v>108</v>
      </c>
    </row>
    <row r="262" s="14" customFormat="1">
      <c r="A262" s="14"/>
      <c r="B262" s="235"/>
      <c r="C262" s="236"/>
      <c r="D262" s="226" t="s">
        <v>125</v>
      </c>
      <c r="E262" s="237" t="s">
        <v>19</v>
      </c>
      <c r="F262" s="238" t="s">
        <v>349</v>
      </c>
      <c r="G262" s="236"/>
      <c r="H262" s="239">
        <v>298.60000000000002</v>
      </c>
      <c r="I262" s="240"/>
      <c r="J262" s="236"/>
      <c r="K262" s="236"/>
      <c r="L262" s="241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125</v>
      </c>
      <c r="AU262" s="245" t="s">
        <v>79</v>
      </c>
      <c r="AV262" s="14" t="s">
        <v>79</v>
      </c>
      <c r="AW262" s="14" t="s">
        <v>31</v>
      </c>
      <c r="AX262" s="14" t="s">
        <v>69</v>
      </c>
      <c r="AY262" s="245" t="s">
        <v>108</v>
      </c>
    </row>
    <row r="263" s="15" customFormat="1">
      <c r="A263" s="15"/>
      <c r="B263" s="249"/>
      <c r="C263" s="250"/>
      <c r="D263" s="226" t="s">
        <v>125</v>
      </c>
      <c r="E263" s="251" t="s">
        <v>19</v>
      </c>
      <c r="F263" s="252" t="s">
        <v>168</v>
      </c>
      <c r="G263" s="250"/>
      <c r="H263" s="253">
        <v>298.60000000000002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9" t="s">
        <v>125</v>
      </c>
      <c r="AU263" s="259" t="s">
        <v>79</v>
      </c>
      <c r="AV263" s="15" t="s">
        <v>114</v>
      </c>
      <c r="AW263" s="15" t="s">
        <v>31</v>
      </c>
      <c r="AX263" s="15" t="s">
        <v>77</v>
      </c>
      <c r="AY263" s="259" t="s">
        <v>108</v>
      </c>
    </row>
    <row r="264" s="2" customFormat="1" ht="16.5" customHeight="1">
      <c r="A264" s="40"/>
      <c r="B264" s="41"/>
      <c r="C264" s="204" t="s">
        <v>366</v>
      </c>
      <c r="D264" s="204" t="s">
        <v>109</v>
      </c>
      <c r="E264" s="205" t="s">
        <v>367</v>
      </c>
      <c r="F264" s="206" t="s">
        <v>368</v>
      </c>
      <c r="G264" s="207" t="s">
        <v>154</v>
      </c>
      <c r="H264" s="208">
        <v>17916</v>
      </c>
      <c r="I264" s="209"/>
      <c r="J264" s="210">
        <f>ROUND(I264*H264,2)</f>
        <v>0</v>
      </c>
      <c r="K264" s="206" t="s">
        <v>120</v>
      </c>
      <c r="L264" s="46"/>
      <c r="M264" s="211" t="s">
        <v>19</v>
      </c>
      <c r="N264" s="212" t="s">
        <v>40</v>
      </c>
      <c r="O264" s="86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5" t="s">
        <v>114</v>
      </c>
      <c r="AT264" s="215" t="s">
        <v>109</v>
      </c>
      <c r="AU264" s="215" t="s">
        <v>79</v>
      </c>
      <c r="AY264" s="19" t="s">
        <v>108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9" t="s">
        <v>77</v>
      </c>
      <c r="BK264" s="216">
        <f>ROUND(I264*H264,2)</f>
        <v>0</v>
      </c>
      <c r="BL264" s="19" t="s">
        <v>114</v>
      </c>
      <c r="BM264" s="215" t="s">
        <v>369</v>
      </c>
    </row>
    <row r="265" s="2" customFormat="1">
      <c r="A265" s="40"/>
      <c r="B265" s="41"/>
      <c r="C265" s="42"/>
      <c r="D265" s="219" t="s">
        <v>123</v>
      </c>
      <c r="E265" s="42"/>
      <c r="F265" s="220" t="s">
        <v>370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123</v>
      </c>
      <c r="AU265" s="19" t="s">
        <v>79</v>
      </c>
    </row>
    <row r="266" s="13" customFormat="1">
      <c r="A266" s="13"/>
      <c r="B266" s="224"/>
      <c r="C266" s="225"/>
      <c r="D266" s="226" t="s">
        <v>125</v>
      </c>
      <c r="E266" s="227" t="s">
        <v>19</v>
      </c>
      <c r="F266" s="228" t="s">
        <v>348</v>
      </c>
      <c r="G266" s="225"/>
      <c r="H266" s="227" t="s">
        <v>19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125</v>
      </c>
      <c r="AU266" s="234" t="s">
        <v>79</v>
      </c>
      <c r="AV266" s="13" t="s">
        <v>77</v>
      </c>
      <c r="AW266" s="13" t="s">
        <v>31</v>
      </c>
      <c r="AX266" s="13" t="s">
        <v>69</v>
      </c>
      <c r="AY266" s="234" t="s">
        <v>108</v>
      </c>
    </row>
    <row r="267" s="14" customFormat="1">
      <c r="A267" s="14"/>
      <c r="B267" s="235"/>
      <c r="C267" s="236"/>
      <c r="D267" s="226" t="s">
        <v>125</v>
      </c>
      <c r="E267" s="237" t="s">
        <v>19</v>
      </c>
      <c r="F267" s="238" t="s">
        <v>355</v>
      </c>
      <c r="G267" s="236"/>
      <c r="H267" s="239">
        <v>17916</v>
      </c>
      <c r="I267" s="240"/>
      <c r="J267" s="236"/>
      <c r="K267" s="236"/>
      <c r="L267" s="241"/>
      <c r="M267" s="246"/>
      <c r="N267" s="247"/>
      <c r="O267" s="247"/>
      <c r="P267" s="247"/>
      <c r="Q267" s="247"/>
      <c r="R267" s="247"/>
      <c r="S267" s="247"/>
      <c r="T267" s="24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125</v>
      </c>
      <c r="AU267" s="245" t="s">
        <v>79</v>
      </c>
      <c r="AV267" s="14" t="s">
        <v>79</v>
      </c>
      <c r="AW267" s="14" t="s">
        <v>31</v>
      </c>
      <c r="AX267" s="14" t="s">
        <v>69</v>
      </c>
      <c r="AY267" s="245" t="s">
        <v>108</v>
      </c>
    </row>
    <row r="268" s="15" customFormat="1">
      <c r="A268" s="15"/>
      <c r="B268" s="249"/>
      <c r="C268" s="250"/>
      <c r="D268" s="226" t="s">
        <v>125</v>
      </c>
      <c r="E268" s="251" t="s">
        <v>19</v>
      </c>
      <c r="F268" s="252" t="s">
        <v>168</v>
      </c>
      <c r="G268" s="250"/>
      <c r="H268" s="253">
        <v>17916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9" t="s">
        <v>125</v>
      </c>
      <c r="AU268" s="259" t="s">
        <v>79</v>
      </c>
      <c r="AV268" s="15" t="s">
        <v>114</v>
      </c>
      <c r="AW268" s="15" t="s">
        <v>31</v>
      </c>
      <c r="AX268" s="15" t="s">
        <v>77</v>
      </c>
      <c r="AY268" s="259" t="s">
        <v>108</v>
      </c>
    </row>
    <row r="269" s="2" customFormat="1" ht="16.5" customHeight="1">
      <c r="A269" s="40"/>
      <c r="B269" s="41"/>
      <c r="C269" s="204" t="s">
        <v>371</v>
      </c>
      <c r="D269" s="204" t="s">
        <v>109</v>
      </c>
      <c r="E269" s="205" t="s">
        <v>372</v>
      </c>
      <c r="F269" s="206" t="s">
        <v>373</v>
      </c>
      <c r="G269" s="207" t="s">
        <v>154</v>
      </c>
      <c r="H269" s="208">
        <v>298.60000000000002</v>
      </c>
      <c r="I269" s="209"/>
      <c r="J269" s="210">
        <f>ROUND(I269*H269,2)</f>
        <v>0</v>
      </c>
      <c r="K269" s="206" t="s">
        <v>120</v>
      </c>
      <c r="L269" s="46"/>
      <c r="M269" s="211" t="s">
        <v>19</v>
      </c>
      <c r="N269" s="212" t="s">
        <v>40</v>
      </c>
      <c r="O269" s="86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5" t="s">
        <v>114</v>
      </c>
      <c r="AT269" s="215" t="s">
        <v>109</v>
      </c>
      <c r="AU269" s="215" t="s">
        <v>79</v>
      </c>
      <c r="AY269" s="19" t="s">
        <v>108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9" t="s">
        <v>77</v>
      </c>
      <c r="BK269" s="216">
        <f>ROUND(I269*H269,2)</f>
        <v>0</v>
      </c>
      <c r="BL269" s="19" t="s">
        <v>114</v>
      </c>
      <c r="BM269" s="215" t="s">
        <v>374</v>
      </c>
    </row>
    <row r="270" s="2" customFormat="1">
      <c r="A270" s="40"/>
      <c r="B270" s="41"/>
      <c r="C270" s="42"/>
      <c r="D270" s="219" t="s">
        <v>123</v>
      </c>
      <c r="E270" s="42"/>
      <c r="F270" s="220" t="s">
        <v>375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123</v>
      </c>
      <c r="AU270" s="19" t="s">
        <v>79</v>
      </c>
    </row>
    <row r="271" s="13" customFormat="1">
      <c r="A271" s="13"/>
      <c r="B271" s="224"/>
      <c r="C271" s="225"/>
      <c r="D271" s="226" t="s">
        <v>125</v>
      </c>
      <c r="E271" s="227" t="s">
        <v>19</v>
      </c>
      <c r="F271" s="228" t="s">
        <v>348</v>
      </c>
      <c r="G271" s="225"/>
      <c r="H271" s="227" t="s">
        <v>19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125</v>
      </c>
      <c r="AU271" s="234" t="s">
        <v>79</v>
      </c>
      <c r="AV271" s="13" t="s">
        <v>77</v>
      </c>
      <c r="AW271" s="13" t="s">
        <v>31</v>
      </c>
      <c r="AX271" s="13" t="s">
        <v>69</v>
      </c>
      <c r="AY271" s="234" t="s">
        <v>108</v>
      </c>
    </row>
    <row r="272" s="14" customFormat="1">
      <c r="A272" s="14"/>
      <c r="B272" s="235"/>
      <c r="C272" s="236"/>
      <c r="D272" s="226" t="s">
        <v>125</v>
      </c>
      <c r="E272" s="237" t="s">
        <v>19</v>
      </c>
      <c r="F272" s="238" t="s">
        <v>349</v>
      </c>
      <c r="G272" s="236"/>
      <c r="H272" s="239">
        <v>298.60000000000002</v>
      </c>
      <c r="I272" s="240"/>
      <c r="J272" s="236"/>
      <c r="K272" s="236"/>
      <c r="L272" s="241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125</v>
      </c>
      <c r="AU272" s="245" t="s">
        <v>79</v>
      </c>
      <c r="AV272" s="14" t="s">
        <v>79</v>
      </c>
      <c r="AW272" s="14" t="s">
        <v>31</v>
      </c>
      <c r="AX272" s="14" t="s">
        <v>69</v>
      </c>
      <c r="AY272" s="245" t="s">
        <v>108</v>
      </c>
    </row>
    <row r="273" s="15" customFormat="1">
      <c r="A273" s="15"/>
      <c r="B273" s="249"/>
      <c r="C273" s="250"/>
      <c r="D273" s="226" t="s">
        <v>125</v>
      </c>
      <c r="E273" s="251" t="s">
        <v>19</v>
      </c>
      <c r="F273" s="252" t="s">
        <v>168</v>
      </c>
      <c r="G273" s="250"/>
      <c r="H273" s="253">
        <v>298.60000000000002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9" t="s">
        <v>125</v>
      </c>
      <c r="AU273" s="259" t="s">
        <v>79</v>
      </c>
      <c r="AV273" s="15" t="s">
        <v>114</v>
      </c>
      <c r="AW273" s="15" t="s">
        <v>31</v>
      </c>
      <c r="AX273" s="15" t="s">
        <v>77</v>
      </c>
      <c r="AY273" s="259" t="s">
        <v>108</v>
      </c>
    </row>
    <row r="274" s="2" customFormat="1" ht="24.15" customHeight="1">
      <c r="A274" s="40"/>
      <c r="B274" s="41"/>
      <c r="C274" s="204" t="s">
        <v>376</v>
      </c>
      <c r="D274" s="204" t="s">
        <v>109</v>
      </c>
      <c r="E274" s="205" t="s">
        <v>377</v>
      </c>
      <c r="F274" s="206" t="s">
        <v>378</v>
      </c>
      <c r="G274" s="207" t="s">
        <v>154</v>
      </c>
      <c r="H274" s="208">
        <v>0.46000000000000002</v>
      </c>
      <c r="I274" s="209"/>
      <c r="J274" s="210">
        <f>ROUND(I274*H274,2)</f>
        <v>0</v>
      </c>
      <c r="K274" s="206" t="s">
        <v>120</v>
      </c>
      <c r="L274" s="46"/>
      <c r="M274" s="211" t="s">
        <v>19</v>
      </c>
      <c r="N274" s="212" t="s">
        <v>40</v>
      </c>
      <c r="O274" s="86"/>
      <c r="P274" s="213">
        <f>O274*H274</f>
        <v>0</v>
      </c>
      <c r="Q274" s="213">
        <v>0</v>
      </c>
      <c r="R274" s="213">
        <f>Q274*H274</f>
        <v>0</v>
      </c>
      <c r="S274" s="213">
        <v>0.27500000000000002</v>
      </c>
      <c r="T274" s="214">
        <f>S274*H274</f>
        <v>0.12650000000000003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5" t="s">
        <v>114</v>
      </c>
      <c r="AT274" s="215" t="s">
        <v>109</v>
      </c>
      <c r="AU274" s="215" t="s">
        <v>79</v>
      </c>
      <c r="AY274" s="19" t="s">
        <v>108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9" t="s">
        <v>77</v>
      </c>
      <c r="BK274" s="216">
        <f>ROUND(I274*H274,2)</f>
        <v>0</v>
      </c>
      <c r="BL274" s="19" t="s">
        <v>114</v>
      </c>
      <c r="BM274" s="215" t="s">
        <v>379</v>
      </c>
    </row>
    <row r="275" s="2" customFormat="1">
      <c r="A275" s="40"/>
      <c r="B275" s="41"/>
      <c r="C275" s="42"/>
      <c r="D275" s="219" t="s">
        <v>123</v>
      </c>
      <c r="E275" s="42"/>
      <c r="F275" s="220" t="s">
        <v>380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123</v>
      </c>
      <c r="AU275" s="19" t="s">
        <v>79</v>
      </c>
    </row>
    <row r="276" s="13" customFormat="1">
      <c r="A276" s="13"/>
      <c r="B276" s="224"/>
      <c r="C276" s="225"/>
      <c r="D276" s="226" t="s">
        <v>125</v>
      </c>
      <c r="E276" s="227" t="s">
        <v>19</v>
      </c>
      <c r="F276" s="228" t="s">
        <v>381</v>
      </c>
      <c r="G276" s="225"/>
      <c r="H276" s="227" t="s">
        <v>19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125</v>
      </c>
      <c r="AU276" s="234" t="s">
        <v>79</v>
      </c>
      <c r="AV276" s="13" t="s">
        <v>77</v>
      </c>
      <c r="AW276" s="13" t="s">
        <v>31</v>
      </c>
      <c r="AX276" s="13" t="s">
        <v>69</v>
      </c>
      <c r="AY276" s="234" t="s">
        <v>108</v>
      </c>
    </row>
    <row r="277" s="13" customFormat="1">
      <c r="A277" s="13"/>
      <c r="B277" s="224"/>
      <c r="C277" s="225"/>
      <c r="D277" s="226" t="s">
        <v>125</v>
      </c>
      <c r="E277" s="227" t="s">
        <v>19</v>
      </c>
      <c r="F277" s="228" t="s">
        <v>158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125</v>
      </c>
      <c r="AU277" s="234" t="s">
        <v>79</v>
      </c>
      <c r="AV277" s="13" t="s">
        <v>77</v>
      </c>
      <c r="AW277" s="13" t="s">
        <v>31</v>
      </c>
      <c r="AX277" s="13" t="s">
        <v>69</v>
      </c>
      <c r="AY277" s="234" t="s">
        <v>108</v>
      </c>
    </row>
    <row r="278" s="14" customFormat="1">
      <c r="A278" s="14"/>
      <c r="B278" s="235"/>
      <c r="C278" s="236"/>
      <c r="D278" s="226" t="s">
        <v>125</v>
      </c>
      <c r="E278" s="237" t="s">
        <v>19</v>
      </c>
      <c r="F278" s="238" t="s">
        <v>159</v>
      </c>
      <c r="G278" s="236"/>
      <c r="H278" s="239">
        <v>0.46000000000000002</v>
      </c>
      <c r="I278" s="240"/>
      <c r="J278" s="236"/>
      <c r="K278" s="236"/>
      <c r="L278" s="241"/>
      <c r="M278" s="246"/>
      <c r="N278" s="247"/>
      <c r="O278" s="247"/>
      <c r="P278" s="247"/>
      <c r="Q278" s="247"/>
      <c r="R278" s="247"/>
      <c r="S278" s="247"/>
      <c r="T278" s="24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125</v>
      </c>
      <c r="AU278" s="245" t="s">
        <v>79</v>
      </c>
      <c r="AV278" s="14" t="s">
        <v>79</v>
      </c>
      <c r="AW278" s="14" t="s">
        <v>31</v>
      </c>
      <c r="AX278" s="14" t="s">
        <v>77</v>
      </c>
      <c r="AY278" s="245" t="s">
        <v>108</v>
      </c>
    </row>
    <row r="279" s="2" customFormat="1" ht="24.15" customHeight="1">
      <c r="A279" s="40"/>
      <c r="B279" s="41"/>
      <c r="C279" s="204" t="s">
        <v>382</v>
      </c>
      <c r="D279" s="204" t="s">
        <v>109</v>
      </c>
      <c r="E279" s="205" t="s">
        <v>383</v>
      </c>
      <c r="F279" s="206" t="s">
        <v>384</v>
      </c>
      <c r="G279" s="207" t="s">
        <v>154</v>
      </c>
      <c r="H279" s="208">
        <v>183.33199999999999</v>
      </c>
      <c r="I279" s="209"/>
      <c r="J279" s="210">
        <f>ROUND(I279*H279,2)</f>
        <v>0</v>
      </c>
      <c r="K279" s="206" t="s">
        <v>120</v>
      </c>
      <c r="L279" s="46"/>
      <c r="M279" s="211" t="s">
        <v>19</v>
      </c>
      <c r="N279" s="212" t="s">
        <v>40</v>
      </c>
      <c r="O279" s="86"/>
      <c r="P279" s="213">
        <f>O279*H279</f>
        <v>0</v>
      </c>
      <c r="Q279" s="213">
        <v>0</v>
      </c>
      <c r="R279" s="213">
        <f>Q279*H279</f>
        <v>0</v>
      </c>
      <c r="S279" s="213">
        <v>0.0050000000000000001</v>
      </c>
      <c r="T279" s="214">
        <f>S279*H279</f>
        <v>0.91666000000000003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5" t="s">
        <v>114</v>
      </c>
      <c r="AT279" s="215" t="s">
        <v>109</v>
      </c>
      <c r="AU279" s="215" t="s">
        <v>79</v>
      </c>
      <c r="AY279" s="19" t="s">
        <v>108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9" t="s">
        <v>77</v>
      </c>
      <c r="BK279" s="216">
        <f>ROUND(I279*H279,2)</f>
        <v>0</v>
      </c>
      <c r="BL279" s="19" t="s">
        <v>114</v>
      </c>
      <c r="BM279" s="215" t="s">
        <v>385</v>
      </c>
    </row>
    <row r="280" s="2" customFormat="1">
      <c r="A280" s="40"/>
      <c r="B280" s="41"/>
      <c r="C280" s="42"/>
      <c r="D280" s="219" t="s">
        <v>123</v>
      </c>
      <c r="E280" s="42"/>
      <c r="F280" s="220" t="s">
        <v>386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123</v>
      </c>
      <c r="AU280" s="19" t="s">
        <v>79</v>
      </c>
    </row>
    <row r="281" s="14" customFormat="1">
      <c r="A281" s="14"/>
      <c r="B281" s="235"/>
      <c r="C281" s="236"/>
      <c r="D281" s="226" t="s">
        <v>125</v>
      </c>
      <c r="E281" s="237" t="s">
        <v>19</v>
      </c>
      <c r="F281" s="238" t="s">
        <v>174</v>
      </c>
      <c r="G281" s="236"/>
      <c r="H281" s="239">
        <v>183.33199999999999</v>
      </c>
      <c r="I281" s="240"/>
      <c r="J281" s="236"/>
      <c r="K281" s="236"/>
      <c r="L281" s="241"/>
      <c r="M281" s="246"/>
      <c r="N281" s="247"/>
      <c r="O281" s="247"/>
      <c r="P281" s="247"/>
      <c r="Q281" s="247"/>
      <c r="R281" s="247"/>
      <c r="S281" s="247"/>
      <c r="T281" s="24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125</v>
      </c>
      <c r="AU281" s="245" t="s">
        <v>79</v>
      </c>
      <c r="AV281" s="14" t="s">
        <v>79</v>
      </c>
      <c r="AW281" s="14" t="s">
        <v>31</v>
      </c>
      <c r="AX281" s="14" t="s">
        <v>77</v>
      </c>
      <c r="AY281" s="245" t="s">
        <v>108</v>
      </c>
    </row>
    <row r="282" s="2" customFormat="1" ht="16.5" customHeight="1">
      <c r="A282" s="40"/>
      <c r="B282" s="41"/>
      <c r="C282" s="204" t="s">
        <v>387</v>
      </c>
      <c r="D282" s="204" t="s">
        <v>109</v>
      </c>
      <c r="E282" s="205" t="s">
        <v>388</v>
      </c>
      <c r="F282" s="206" t="s">
        <v>389</v>
      </c>
      <c r="G282" s="207" t="s">
        <v>112</v>
      </c>
      <c r="H282" s="208">
        <v>1</v>
      </c>
      <c r="I282" s="209"/>
      <c r="J282" s="210">
        <f>ROUND(I282*H282,2)</f>
        <v>0</v>
      </c>
      <c r="K282" s="206" t="s">
        <v>19</v>
      </c>
      <c r="L282" s="46"/>
      <c r="M282" s="211" t="s">
        <v>19</v>
      </c>
      <c r="N282" s="212" t="s">
        <v>40</v>
      </c>
      <c r="O282" s="86"/>
      <c r="P282" s="213">
        <f>O282*H282</f>
        <v>0</v>
      </c>
      <c r="Q282" s="213">
        <v>8.0000000000000007E-05</v>
      </c>
      <c r="R282" s="213">
        <f>Q282*H282</f>
        <v>8.0000000000000007E-05</v>
      </c>
      <c r="S282" s="213">
        <v>0</v>
      </c>
      <c r="T282" s="21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5" t="s">
        <v>114</v>
      </c>
      <c r="AT282" s="215" t="s">
        <v>109</v>
      </c>
      <c r="AU282" s="215" t="s">
        <v>79</v>
      </c>
      <c r="AY282" s="19" t="s">
        <v>108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9" t="s">
        <v>77</v>
      </c>
      <c r="BK282" s="216">
        <f>ROUND(I282*H282,2)</f>
        <v>0</v>
      </c>
      <c r="BL282" s="19" t="s">
        <v>114</v>
      </c>
      <c r="BM282" s="215" t="s">
        <v>390</v>
      </c>
    </row>
    <row r="283" s="14" customFormat="1">
      <c r="A283" s="14"/>
      <c r="B283" s="235"/>
      <c r="C283" s="236"/>
      <c r="D283" s="226" t="s">
        <v>125</v>
      </c>
      <c r="E283" s="237" t="s">
        <v>19</v>
      </c>
      <c r="F283" s="238" t="s">
        <v>77</v>
      </c>
      <c r="G283" s="236"/>
      <c r="H283" s="239">
        <v>1</v>
      </c>
      <c r="I283" s="240"/>
      <c r="J283" s="236"/>
      <c r="K283" s="236"/>
      <c r="L283" s="241"/>
      <c r="M283" s="246"/>
      <c r="N283" s="247"/>
      <c r="O283" s="247"/>
      <c r="P283" s="247"/>
      <c r="Q283" s="247"/>
      <c r="R283" s="247"/>
      <c r="S283" s="247"/>
      <c r="T283" s="24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125</v>
      </c>
      <c r="AU283" s="245" t="s">
        <v>79</v>
      </c>
      <c r="AV283" s="14" t="s">
        <v>79</v>
      </c>
      <c r="AW283" s="14" t="s">
        <v>31</v>
      </c>
      <c r="AX283" s="14" t="s">
        <v>77</v>
      </c>
      <c r="AY283" s="245" t="s">
        <v>108</v>
      </c>
    </row>
    <row r="284" s="12" customFormat="1" ht="22.8" customHeight="1">
      <c r="A284" s="12"/>
      <c r="B284" s="190"/>
      <c r="C284" s="191"/>
      <c r="D284" s="192" t="s">
        <v>68</v>
      </c>
      <c r="E284" s="217" t="s">
        <v>391</v>
      </c>
      <c r="F284" s="217" t="s">
        <v>392</v>
      </c>
      <c r="G284" s="191"/>
      <c r="H284" s="191"/>
      <c r="I284" s="194"/>
      <c r="J284" s="218">
        <f>BK284</f>
        <v>0</v>
      </c>
      <c r="K284" s="191"/>
      <c r="L284" s="196"/>
      <c r="M284" s="197"/>
      <c r="N284" s="198"/>
      <c r="O284" s="198"/>
      <c r="P284" s="199">
        <f>SUM(P285:P294)</f>
        <v>0</v>
      </c>
      <c r="Q284" s="198"/>
      <c r="R284" s="199">
        <f>SUM(R285:R294)</f>
        <v>0</v>
      </c>
      <c r="S284" s="198"/>
      <c r="T284" s="200">
        <f>SUM(T285:T294)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1" t="s">
        <v>77</v>
      </c>
      <c r="AT284" s="202" t="s">
        <v>68</v>
      </c>
      <c r="AU284" s="202" t="s">
        <v>77</v>
      </c>
      <c r="AY284" s="201" t="s">
        <v>108</v>
      </c>
      <c r="BK284" s="203">
        <f>SUM(BK285:BK294)</f>
        <v>0</v>
      </c>
    </row>
    <row r="285" s="2" customFormat="1" ht="24.15" customHeight="1">
      <c r="A285" s="40"/>
      <c r="B285" s="41"/>
      <c r="C285" s="204" t="s">
        <v>393</v>
      </c>
      <c r="D285" s="204" t="s">
        <v>109</v>
      </c>
      <c r="E285" s="205" t="s">
        <v>394</v>
      </c>
      <c r="F285" s="206" t="s">
        <v>395</v>
      </c>
      <c r="G285" s="207" t="s">
        <v>396</v>
      </c>
      <c r="H285" s="208">
        <v>1.6140000000000001</v>
      </c>
      <c r="I285" s="209"/>
      <c r="J285" s="210">
        <f>ROUND(I285*H285,2)</f>
        <v>0</v>
      </c>
      <c r="K285" s="206" t="s">
        <v>120</v>
      </c>
      <c r="L285" s="46"/>
      <c r="M285" s="211" t="s">
        <v>19</v>
      </c>
      <c r="N285" s="212" t="s">
        <v>40</v>
      </c>
      <c r="O285" s="86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5" t="s">
        <v>114</v>
      </c>
      <c r="AT285" s="215" t="s">
        <v>109</v>
      </c>
      <c r="AU285" s="215" t="s">
        <v>79</v>
      </c>
      <c r="AY285" s="19" t="s">
        <v>108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9" t="s">
        <v>77</v>
      </c>
      <c r="BK285" s="216">
        <f>ROUND(I285*H285,2)</f>
        <v>0</v>
      </c>
      <c r="BL285" s="19" t="s">
        <v>114</v>
      </c>
      <c r="BM285" s="215" t="s">
        <v>397</v>
      </c>
    </row>
    <row r="286" s="2" customFormat="1">
      <c r="A286" s="40"/>
      <c r="B286" s="41"/>
      <c r="C286" s="42"/>
      <c r="D286" s="219" t="s">
        <v>123</v>
      </c>
      <c r="E286" s="42"/>
      <c r="F286" s="220" t="s">
        <v>398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123</v>
      </c>
      <c r="AU286" s="19" t="s">
        <v>79</v>
      </c>
    </row>
    <row r="287" s="2" customFormat="1" ht="21.75" customHeight="1">
      <c r="A287" s="40"/>
      <c r="B287" s="41"/>
      <c r="C287" s="204" t="s">
        <v>399</v>
      </c>
      <c r="D287" s="204" t="s">
        <v>109</v>
      </c>
      <c r="E287" s="205" t="s">
        <v>400</v>
      </c>
      <c r="F287" s="206" t="s">
        <v>401</v>
      </c>
      <c r="G287" s="207" t="s">
        <v>396</v>
      </c>
      <c r="H287" s="208">
        <v>1.6140000000000001</v>
      </c>
      <c r="I287" s="209"/>
      <c r="J287" s="210">
        <f>ROUND(I287*H287,2)</f>
        <v>0</v>
      </c>
      <c r="K287" s="206" t="s">
        <v>120</v>
      </c>
      <c r="L287" s="46"/>
      <c r="M287" s="211" t="s">
        <v>19</v>
      </c>
      <c r="N287" s="212" t="s">
        <v>40</v>
      </c>
      <c r="O287" s="86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5" t="s">
        <v>114</v>
      </c>
      <c r="AT287" s="215" t="s">
        <v>109</v>
      </c>
      <c r="AU287" s="215" t="s">
        <v>79</v>
      </c>
      <c r="AY287" s="19" t="s">
        <v>108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9" t="s">
        <v>77</v>
      </c>
      <c r="BK287" s="216">
        <f>ROUND(I287*H287,2)</f>
        <v>0</v>
      </c>
      <c r="BL287" s="19" t="s">
        <v>114</v>
      </c>
      <c r="BM287" s="215" t="s">
        <v>402</v>
      </c>
    </row>
    <row r="288" s="2" customFormat="1">
      <c r="A288" s="40"/>
      <c r="B288" s="41"/>
      <c r="C288" s="42"/>
      <c r="D288" s="219" t="s">
        <v>123</v>
      </c>
      <c r="E288" s="42"/>
      <c r="F288" s="220" t="s">
        <v>403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123</v>
      </c>
      <c r="AU288" s="19" t="s">
        <v>79</v>
      </c>
    </row>
    <row r="289" s="2" customFormat="1" ht="24.15" customHeight="1">
      <c r="A289" s="40"/>
      <c r="B289" s="41"/>
      <c r="C289" s="204" t="s">
        <v>404</v>
      </c>
      <c r="D289" s="204" t="s">
        <v>109</v>
      </c>
      <c r="E289" s="205" t="s">
        <v>405</v>
      </c>
      <c r="F289" s="206" t="s">
        <v>406</v>
      </c>
      <c r="G289" s="207" t="s">
        <v>396</v>
      </c>
      <c r="H289" s="208">
        <v>19.265999999999998</v>
      </c>
      <c r="I289" s="209"/>
      <c r="J289" s="210">
        <f>ROUND(I289*H289,2)</f>
        <v>0</v>
      </c>
      <c r="K289" s="206" t="s">
        <v>120</v>
      </c>
      <c r="L289" s="46"/>
      <c r="M289" s="211" t="s">
        <v>19</v>
      </c>
      <c r="N289" s="212" t="s">
        <v>40</v>
      </c>
      <c r="O289" s="86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5" t="s">
        <v>114</v>
      </c>
      <c r="AT289" s="215" t="s">
        <v>109</v>
      </c>
      <c r="AU289" s="215" t="s">
        <v>79</v>
      </c>
      <c r="AY289" s="19" t="s">
        <v>108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9" t="s">
        <v>77</v>
      </c>
      <c r="BK289" s="216">
        <f>ROUND(I289*H289,2)</f>
        <v>0</v>
      </c>
      <c r="BL289" s="19" t="s">
        <v>114</v>
      </c>
      <c r="BM289" s="215" t="s">
        <v>407</v>
      </c>
    </row>
    <row r="290" s="2" customFormat="1">
      <c r="A290" s="40"/>
      <c r="B290" s="41"/>
      <c r="C290" s="42"/>
      <c r="D290" s="219" t="s">
        <v>123</v>
      </c>
      <c r="E290" s="42"/>
      <c r="F290" s="220" t="s">
        <v>408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123</v>
      </c>
      <c r="AU290" s="19" t="s">
        <v>79</v>
      </c>
    </row>
    <row r="291" s="13" customFormat="1">
      <c r="A291" s="13"/>
      <c r="B291" s="224"/>
      <c r="C291" s="225"/>
      <c r="D291" s="226" t="s">
        <v>125</v>
      </c>
      <c r="E291" s="227" t="s">
        <v>19</v>
      </c>
      <c r="F291" s="228" t="s">
        <v>409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125</v>
      </c>
      <c r="AU291" s="234" t="s">
        <v>79</v>
      </c>
      <c r="AV291" s="13" t="s">
        <v>77</v>
      </c>
      <c r="AW291" s="13" t="s">
        <v>31</v>
      </c>
      <c r="AX291" s="13" t="s">
        <v>69</v>
      </c>
      <c r="AY291" s="234" t="s">
        <v>108</v>
      </c>
    </row>
    <row r="292" s="14" customFormat="1">
      <c r="A292" s="14"/>
      <c r="B292" s="235"/>
      <c r="C292" s="236"/>
      <c r="D292" s="226" t="s">
        <v>125</v>
      </c>
      <c r="E292" s="237" t="s">
        <v>19</v>
      </c>
      <c r="F292" s="238" t="s">
        <v>410</v>
      </c>
      <c r="G292" s="236"/>
      <c r="H292" s="239">
        <v>19.265999999999998</v>
      </c>
      <c r="I292" s="240"/>
      <c r="J292" s="236"/>
      <c r="K292" s="236"/>
      <c r="L292" s="241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125</v>
      </c>
      <c r="AU292" s="245" t="s">
        <v>79</v>
      </c>
      <c r="AV292" s="14" t="s">
        <v>79</v>
      </c>
      <c r="AW292" s="14" t="s">
        <v>31</v>
      </c>
      <c r="AX292" s="14" t="s">
        <v>77</v>
      </c>
      <c r="AY292" s="245" t="s">
        <v>108</v>
      </c>
    </row>
    <row r="293" s="2" customFormat="1" ht="24.15" customHeight="1">
      <c r="A293" s="40"/>
      <c r="B293" s="41"/>
      <c r="C293" s="204" t="s">
        <v>411</v>
      </c>
      <c r="D293" s="204" t="s">
        <v>109</v>
      </c>
      <c r="E293" s="205" t="s">
        <v>412</v>
      </c>
      <c r="F293" s="206" t="s">
        <v>413</v>
      </c>
      <c r="G293" s="207" t="s">
        <v>396</v>
      </c>
      <c r="H293" s="208">
        <v>1.6140000000000001</v>
      </c>
      <c r="I293" s="209"/>
      <c r="J293" s="210">
        <f>ROUND(I293*H293,2)</f>
        <v>0</v>
      </c>
      <c r="K293" s="206" t="s">
        <v>120</v>
      </c>
      <c r="L293" s="46"/>
      <c r="M293" s="211" t="s">
        <v>19</v>
      </c>
      <c r="N293" s="212" t="s">
        <v>40</v>
      </c>
      <c r="O293" s="86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5" t="s">
        <v>114</v>
      </c>
      <c r="AT293" s="215" t="s">
        <v>109</v>
      </c>
      <c r="AU293" s="215" t="s">
        <v>79</v>
      </c>
      <c r="AY293" s="19" t="s">
        <v>108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9" t="s">
        <v>77</v>
      </c>
      <c r="BK293" s="216">
        <f>ROUND(I293*H293,2)</f>
        <v>0</v>
      </c>
      <c r="BL293" s="19" t="s">
        <v>114</v>
      </c>
      <c r="BM293" s="215" t="s">
        <v>414</v>
      </c>
    </row>
    <row r="294" s="2" customFormat="1">
      <c r="A294" s="40"/>
      <c r="B294" s="41"/>
      <c r="C294" s="42"/>
      <c r="D294" s="219" t="s">
        <v>123</v>
      </c>
      <c r="E294" s="42"/>
      <c r="F294" s="220" t="s">
        <v>415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123</v>
      </c>
      <c r="AU294" s="19" t="s">
        <v>79</v>
      </c>
    </row>
    <row r="295" s="12" customFormat="1" ht="22.8" customHeight="1">
      <c r="A295" s="12"/>
      <c r="B295" s="190"/>
      <c r="C295" s="191"/>
      <c r="D295" s="192" t="s">
        <v>68</v>
      </c>
      <c r="E295" s="217" t="s">
        <v>416</v>
      </c>
      <c r="F295" s="217" t="s">
        <v>417</v>
      </c>
      <c r="G295" s="191"/>
      <c r="H295" s="191"/>
      <c r="I295" s="194"/>
      <c r="J295" s="218">
        <f>BK295</f>
        <v>0</v>
      </c>
      <c r="K295" s="191"/>
      <c r="L295" s="196"/>
      <c r="M295" s="197"/>
      <c r="N295" s="198"/>
      <c r="O295" s="198"/>
      <c r="P295" s="199">
        <f>SUM(P296:P297)</f>
        <v>0</v>
      </c>
      <c r="Q295" s="198"/>
      <c r="R295" s="199">
        <f>SUM(R296:R297)</f>
        <v>0</v>
      </c>
      <c r="S295" s="198"/>
      <c r="T295" s="200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1" t="s">
        <v>77</v>
      </c>
      <c r="AT295" s="202" t="s">
        <v>68</v>
      </c>
      <c r="AU295" s="202" t="s">
        <v>77</v>
      </c>
      <c r="AY295" s="201" t="s">
        <v>108</v>
      </c>
      <c r="BK295" s="203">
        <f>SUM(BK296:BK297)</f>
        <v>0</v>
      </c>
    </row>
    <row r="296" s="2" customFormat="1" ht="33" customHeight="1">
      <c r="A296" s="40"/>
      <c r="B296" s="41"/>
      <c r="C296" s="204" t="s">
        <v>418</v>
      </c>
      <c r="D296" s="204" t="s">
        <v>109</v>
      </c>
      <c r="E296" s="205" t="s">
        <v>419</v>
      </c>
      <c r="F296" s="206" t="s">
        <v>420</v>
      </c>
      <c r="G296" s="207" t="s">
        <v>396</v>
      </c>
      <c r="H296" s="208">
        <v>4.6100000000000003</v>
      </c>
      <c r="I296" s="209"/>
      <c r="J296" s="210">
        <f>ROUND(I296*H296,2)</f>
        <v>0</v>
      </c>
      <c r="K296" s="206" t="s">
        <v>120</v>
      </c>
      <c r="L296" s="46"/>
      <c r="M296" s="211" t="s">
        <v>19</v>
      </c>
      <c r="N296" s="212" t="s">
        <v>40</v>
      </c>
      <c r="O296" s="86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5" t="s">
        <v>114</v>
      </c>
      <c r="AT296" s="215" t="s">
        <v>109</v>
      </c>
      <c r="AU296" s="215" t="s">
        <v>79</v>
      </c>
      <c r="AY296" s="19" t="s">
        <v>108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9" t="s">
        <v>77</v>
      </c>
      <c r="BK296" s="216">
        <f>ROUND(I296*H296,2)</f>
        <v>0</v>
      </c>
      <c r="BL296" s="19" t="s">
        <v>114</v>
      </c>
      <c r="BM296" s="215" t="s">
        <v>421</v>
      </c>
    </row>
    <row r="297" s="2" customFormat="1">
      <c r="A297" s="40"/>
      <c r="B297" s="41"/>
      <c r="C297" s="42"/>
      <c r="D297" s="219" t="s">
        <v>123</v>
      </c>
      <c r="E297" s="42"/>
      <c r="F297" s="220" t="s">
        <v>422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123</v>
      </c>
      <c r="AU297" s="19" t="s">
        <v>79</v>
      </c>
    </row>
    <row r="298" s="12" customFormat="1" ht="25.92" customHeight="1">
      <c r="A298" s="12"/>
      <c r="B298" s="190"/>
      <c r="C298" s="191"/>
      <c r="D298" s="192" t="s">
        <v>68</v>
      </c>
      <c r="E298" s="193" t="s">
        <v>423</v>
      </c>
      <c r="F298" s="193" t="s">
        <v>424</v>
      </c>
      <c r="G298" s="191"/>
      <c r="H298" s="191"/>
      <c r="I298" s="194"/>
      <c r="J298" s="195">
        <f>BK298</f>
        <v>0</v>
      </c>
      <c r="K298" s="191"/>
      <c r="L298" s="196"/>
      <c r="M298" s="197"/>
      <c r="N298" s="198"/>
      <c r="O298" s="198"/>
      <c r="P298" s="199">
        <f>P299+P312+P332+P346+P393+P399</f>
        <v>0</v>
      </c>
      <c r="Q298" s="198"/>
      <c r="R298" s="199">
        <f>R299+R312+R332+R346+R393+R399</f>
        <v>0.76086752000000002</v>
      </c>
      <c r="S298" s="198"/>
      <c r="T298" s="200">
        <f>T299+T312+T332+T346+T393+T399</f>
        <v>0.57096031000000003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1" t="s">
        <v>79</v>
      </c>
      <c r="AT298" s="202" t="s">
        <v>68</v>
      </c>
      <c r="AU298" s="202" t="s">
        <v>69</v>
      </c>
      <c r="AY298" s="201" t="s">
        <v>108</v>
      </c>
      <c r="BK298" s="203">
        <f>BK299+BK312+BK332+BK346+BK393+BK399</f>
        <v>0</v>
      </c>
    </row>
    <row r="299" s="12" customFormat="1" ht="22.8" customHeight="1">
      <c r="A299" s="12"/>
      <c r="B299" s="190"/>
      <c r="C299" s="191"/>
      <c r="D299" s="192" t="s">
        <v>68</v>
      </c>
      <c r="E299" s="217" t="s">
        <v>425</v>
      </c>
      <c r="F299" s="217" t="s">
        <v>426</v>
      </c>
      <c r="G299" s="191"/>
      <c r="H299" s="191"/>
      <c r="I299" s="194"/>
      <c r="J299" s="218">
        <f>BK299</f>
        <v>0</v>
      </c>
      <c r="K299" s="191"/>
      <c r="L299" s="196"/>
      <c r="M299" s="197"/>
      <c r="N299" s="198"/>
      <c r="O299" s="198"/>
      <c r="P299" s="199">
        <f>SUM(P300:P311)</f>
        <v>0</v>
      </c>
      <c r="Q299" s="198"/>
      <c r="R299" s="199">
        <f>SUM(R300:R311)</f>
        <v>0.00189</v>
      </c>
      <c r="S299" s="198"/>
      <c r="T299" s="200">
        <f>SUM(T300:T311)</f>
        <v>0.00097999999999999997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1" t="s">
        <v>79</v>
      </c>
      <c r="AT299" s="202" t="s">
        <v>68</v>
      </c>
      <c r="AU299" s="202" t="s">
        <v>77</v>
      </c>
      <c r="AY299" s="201" t="s">
        <v>108</v>
      </c>
      <c r="BK299" s="203">
        <f>SUM(BK300:BK311)</f>
        <v>0</v>
      </c>
    </row>
    <row r="300" s="2" customFormat="1" ht="16.5" customHeight="1">
      <c r="A300" s="40"/>
      <c r="B300" s="41"/>
      <c r="C300" s="204" t="s">
        <v>427</v>
      </c>
      <c r="D300" s="204" t="s">
        <v>109</v>
      </c>
      <c r="E300" s="205" t="s">
        <v>428</v>
      </c>
      <c r="F300" s="206" t="s">
        <v>429</v>
      </c>
      <c r="G300" s="207" t="s">
        <v>323</v>
      </c>
      <c r="H300" s="208">
        <v>2</v>
      </c>
      <c r="I300" s="209"/>
      <c r="J300" s="210">
        <f>ROUND(I300*H300,2)</f>
        <v>0</v>
      </c>
      <c r="K300" s="206" t="s">
        <v>120</v>
      </c>
      <c r="L300" s="46"/>
      <c r="M300" s="211" t="s">
        <v>19</v>
      </c>
      <c r="N300" s="212" t="s">
        <v>40</v>
      </c>
      <c r="O300" s="86"/>
      <c r="P300" s="213">
        <f>O300*H300</f>
        <v>0</v>
      </c>
      <c r="Q300" s="213">
        <v>0</v>
      </c>
      <c r="R300" s="213">
        <f>Q300*H300</f>
        <v>0</v>
      </c>
      <c r="S300" s="213">
        <v>0.00048999999999999998</v>
      </c>
      <c r="T300" s="214">
        <f>S300*H300</f>
        <v>0.00097999999999999997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5" t="s">
        <v>249</v>
      </c>
      <c r="AT300" s="215" t="s">
        <v>109</v>
      </c>
      <c r="AU300" s="215" t="s">
        <v>79</v>
      </c>
      <c r="AY300" s="19" t="s">
        <v>108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9" t="s">
        <v>77</v>
      </c>
      <c r="BK300" s="216">
        <f>ROUND(I300*H300,2)</f>
        <v>0</v>
      </c>
      <c r="BL300" s="19" t="s">
        <v>249</v>
      </c>
      <c r="BM300" s="215" t="s">
        <v>430</v>
      </c>
    </row>
    <row r="301" s="2" customFormat="1">
      <c r="A301" s="40"/>
      <c r="B301" s="41"/>
      <c r="C301" s="42"/>
      <c r="D301" s="219" t="s">
        <v>123</v>
      </c>
      <c r="E301" s="42"/>
      <c r="F301" s="220" t="s">
        <v>431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123</v>
      </c>
      <c r="AU301" s="19" t="s">
        <v>79</v>
      </c>
    </row>
    <row r="302" s="13" customFormat="1">
      <c r="A302" s="13"/>
      <c r="B302" s="224"/>
      <c r="C302" s="225"/>
      <c r="D302" s="226" t="s">
        <v>125</v>
      </c>
      <c r="E302" s="227" t="s">
        <v>19</v>
      </c>
      <c r="F302" s="228" t="s">
        <v>432</v>
      </c>
      <c r="G302" s="225"/>
      <c r="H302" s="227" t="s">
        <v>19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125</v>
      </c>
      <c r="AU302" s="234" t="s">
        <v>79</v>
      </c>
      <c r="AV302" s="13" t="s">
        <v>77</v>
      </c>
      <c r="AW302" s="13" t="s">
        <v>31</v>
      </c>
      <c r="AX302" s="13" t="s">
        <v>69</v>
      </c>
      <c r="AY302" s="234" t="s">
        <v>108</v>
      </c>
    </row>
    <row r="303" s="13" customFormat="1">
      <c r="A303" s="13"/>
      <c r="B303" s="224"/>
      <c r="C303" s="225"/>
      <c r="D303" s="226" t="s">
        <v>125</v>
      </c>
      <c r="E303" s="227" t="s">
        <v>19</v>
      </c>
      <c r="F303" s="228" t="s">
        <v>433</v>
      </c>
      <c r="G303" s="225"/>
      <c r="H303" s="227" t="s">
        <v>19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125</v>
      </c>
      <c r="AU303" s="234" t="s">
        <v>79</v>
      </c>
      <c r="AV303" s="13" t="s">
        <v>77</v>
      </c>
      <c r="AW303" s="13" t="s">
        <v>31</v>
      </c>
      <c r="AX303" s="13" t="s">
        <v>69</v>
      </c>
      <c r="AY303" s="234" t="s">
        <v>108</v>
      </c>
    </row>
    <row r="304" s="13" customFormat="1">
      <c r="A304" s="13"/>
      <c r="B304" s="224"/>
      <c r="C304" s="225"/>
      <c r="D304" s="226" t="s">
        <v>125</v>
      </c>
      <c r="E304" s="227" t="s">
        <v>19</v>
      </c>
      <c r="F304" s="228" t="s">
        <v>434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125</v>
      </c>
      <c r="AU304" s="234" t="s">
        <v>79</v>
      </c>
      <c r="AV304" s="13" t="s">
        <v>77</v>
      </c>
      <c r="AW304" s="13" t="s">
        <v>31</v>
      </c>
      <c r="AX304" s="13" t="s">
        <v>69</v>
      </c>
      <c r="AY304" s="234" t="s">
        <v>108</v>
      </c>
    </row>
    <row r="305" s="14" customFormat="1">
      <c r="A305" s="14"/>
      <c r="B305" s="235"/>
      <c r="C305" s="236"/>
      <c r="D305" s="226" t="s">
        <v>125</v>
      </c>
      <c r="E305" s="237" t="s">
        <v>19</v>
      </c>
      <c r="F305" s="238" t="s">
        <v>435</v>
      </c>
      <c r="G305" s="236"/>
      <c r="H305" s="239">
        <v>2</v>
      </c>
      <c r="I305" s="240"/>
      <c r="J305" s="236"/>
      <c r="K305" s="236"/>
      <c r="L305" s="241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125</v>
      </c>
      <c r="AU305" s="245" t="s">
        <v>79</v>
      </c>
      <c r="AV305" s="14" t="s">
        <v>79</v>
      </c>
      <c r="AW305" s="14" t="s">
        <v>31</v>
      </c>
      <c r="AX305" s="14" t="s">
        <v>77</v>
      </c>
      <c r="AY305" s="245" t="s">
        <v>108</v>
      </c>
    </row>
    <row r="306" s="2" customFormat="1" ht="16.5" customHeight="1">
      <c r="A306" s="40"/>
      <c r="B306" s="41"/>
      <c r="C306" s="204" t="s">
        <v>436</v>
      </c>
      <c r="D306" s="204" t="s">
        <v>109</v>
      </c>
      <c r="E306" s="205" t="s">
        <v>437</v>
      </c>
      <c r="F306" s="206" t="s">
        <v>438</v>
      </c>
      <c r="G306" s="207" t="s">
        <v>119</v>
      </c>
      <c r="H306" s="208">
        <v>1</v>
      </c>
      <c r="I306" s="209"/>
      <c r="J306" s="210">
        <f>ROUND(I306*H306,2)</f>
        <v>0</v>
      </c>
      <c r="K306" s="206" t="s">
        <v>120</v>
      </c>
      <c r="L306" s="46"/>
      <c r="M306" s="211" t="s">
        <v>19</v>
      </c>
      <c r="N306" s="212" t="s">
        <v>40</v>
      </c>
      <c r="O306" s="86"/>
      <c r="P306" s="213">
        <f>O306*H306</f>
        <v>0</v>
      </c>
      <c r="Q306" s="213">
        <v>0.00189</v>
      </c>
      <c r="R306" s="213">
        <f>Q306*H306</f>
        <v>0.00189</v>
      </c>
      <c r="S306" s="213">
        <v>0</v>
      </c>
      <c r="T306" s="21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5" t="s">
        <v>249</v>
      </c>
      <c r="AT306" s="215" t="s">
        <v>109</v>
      </c>
      <c r="AU306" s="215" t="s">
        <v>79</v>
      </c>
      <c r="AY306" s="19" t="s">
        <v>108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9" t="s">
        <v>77</v>
      </c>
      <c r="BK306" s="216">
        <f>ROUND(I306*H306,2)</f>
        <v>0</v>
      </c>
      <c r="BL306" s="19" t="s">
        <v>249</v>
      </c>
      <c r="BM306" s="215" t="s">
        <v>439</v>
      </c>
    </row>
    <row r="307" s="2" customFormat="1">
      <c r="A307" s="40"/>
      <c r="B307" s="41"/>
      <c r="C307" s="42"/>
      <c r="D307" s="219" t="s">
        <v>123</v>
      </c>
      <c r="E307" s="42"/>
      <c r="F307" s="220" t="s">
        <v>440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123</v>
      </c>
      <c r="AU307" s="19" t="s">
        <v>79</v>
      </c>
    </row>
    <row r="308" s="13" customFormat="1">
      <c r="A308" s="13"/>
      <c r="B308" s="224"/>
      <c r="C308" s="225"/>
      <c r="D308" s="226" t="s">
        <v>125</v>
      </c>
      <c r="E308" s="227" t="s">
        <v>19</v>
      </c>
      <c r="F308" s="228" t="s">
        <v>441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125</v>
      </c>
      <c r="AU308" s="234" t="s">
        <v>79</v>
      </c>
      <c r="AV308" s="13" t="s">
        <v>77</v>
      </c>
      <c r="AW308" s="13" t="s">
        <v>31</v>
      </c>
      <c r="AX308" s="13" t="s">
        <v>69</v>
      </c>
      <c r="AY308" s="234" t="s">
        <v>108</v>
      </c>
    </row>
    <row r="309" s="13" customFormat="1">
      <c r="A309" s="13"/>
      <c r="B309" s="224"/>
      <c r="C309" s="225"/>
      <c r="D309" s="226" t="s">
        <v>125</v>
      </c>
      <c r="E309" s="227" t="s">
        <v>19</v>
      </c>
      <c r="F309" s="228" t="s">
        <v>442</v>
      </c>
      <c r="G309" s="225"/>
      <c r="H309" s="227" t="s">
        <v>19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125</v>
      </c>
      <c r="AU309" s="234" t="s">
        <v>79</v>
      </c>
      <c r="AV309" s="13" t="s">
        <v>77</v>
      </c>
      <c r="AW309" s="13" t="s">
        <v>31</v>
      </c>
      <c r="AX309" s="13" t="s">
        <v>69</v>
      </c>
      <c r="AY309" s="234" t="s">
        <v>108</v>
      </c>
    </row>
    <row r="310" s="13" customFormat="1">
      <c r="A310" s="13"/>
      <c r="B310" s="224"/>
      <c r="C310" s="225"/>
      <c r="D310" s="226" t="s">
        <v>125</v>
      </c>
      <c r="E310" s="227" t="s">
        <v>19</v>
      </c>
      <c r="F310" s="228" t="s">
        <v>443</v>
      </c>
      <c r="G310" s="225"/>
      <c r="H310" s="227" t="s">
        <v>19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125</v>
      </c>
      <c r="AU310" s="234" t="s">
        <v>79</v>
      </c>
      <c r="AV310" s="13" t="s">
        <v>77</v>
      </c>
      <c r="AW310" s="13" t="s">
        <v>31</v>
      </c>
      <c r="AX310" s="13" t="s">
        <v>69</v>
      </c>
      <c r="AY310" s="234" t="s">
        <v>108</v>
      </c>
    </row>
    <row r="311" s="14" customFormat="1">
      <c r="A311" s="14"/>
      <c r="B311" s="235"/>
      <c r="C311" s="236"/>
      <c r="D311" s="226" t="s">
        <v>125</v>
      </c>
      <c r="E311" s="237" t="s">
        <v>19</v>
      </c>
      <c r="F311" s="238" t="s">
        <v>77</v>
      </c>
      <c r="G311" s="236"/>
      <c r="H311" s="239">
        <v>1</v>
      </c>
      <c r="I311" s="240"/>
      <c r="J311" s="236"/>
      <c r="K311" s="236"/>
      <c r="L311" s="241"/>
      <c r="M311" s="246"/>
      <c r="N311" s="247"/>
      <c r="O311" s="247"/>
      <c r="P311" s="247"/>
      <c r="Q311" s="247"/>
      <c r="R311" s="247"/>
      <c r="S311" s="247"/>
      <c r="T311" s="24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125</v>
      </c>
      <c r="AU311" s="245" t="s">
        <v>79</v>
      </c>
      <c r="AV311" s="14" t="s">
        <v>79</v>
      </c>
      <c r="AW311" s="14" t="s">
        <v>31</v>
      </c>
      <c r="AX311" s="14" t="s">
        <v>77</v>
      </c>
      <c r="AY311" s="245" t="s">
        <v>108</v>
      </c>
    </row>
    <row r="312" s="12" customFormat="1" ht="22.8" customHeight="1">
      <c r="A312" s="12"/>
      <c r="B312" s="190"/>
      <c r="C312" s="191"/>
      <c r="D312" s="192" t="s">
        <v>68</v>
      </c>
      <c r="E312" s="217" t="s">
        <v>444</v>
      </c>
      <c r="F312" s="217" t="s">
        <v>445</v>
      </c>
      <c r="G312" s="191"/>
      <c r="H312" s="191"/>
      <c r="I312" s="194"/>
      <c r="J312" s="218">
        <f>BK312</f>
        <v>0</v>
      </c>
      <c r="K312" s="191"/>
      <c r="L312" s="196"/>
      <c r="M312" s="197"/>
      <c r="N312" s="198"/>
      <c r="O312" s="198"/>
      <c r="P312" s="199">
        <f>SUM(P313:P331)</f>
        <v>0</v>
      </c>
      <c r="Q312" s="198"/>
      <c r="R312" s="199">
        <f>SUM(R313:R331)</f>
        <v>0.00215</v>
      </c>
      <c r="S312" s="198"/>
      <c r="T312" s="200">
        <f>SUM(T313:T331)</f>
        <v>0.17549999999999999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1" t="s">
        <v>79</v>
      </c>
      <c r="AT312" s="202" t="s">
        <v>68</v>
      </c>
      <c r="AU312" s="202" t="s">
        <v>77</v>
      </c>
      <c r="AY312" s="201" t="s">
        <v>108</v>
      </c>
      <c r="BK312" s="203">
        <f>SUM(BK313:BK331)</f>
        <v>0</v>
      </c>
    </row>
    <row r="313" s="2" customFormat="1" ht="16.5" customHeight="1">
      <c r="A313" s="40"/>
      <c r="B313" s="41"/>
      <c r="C313" s="204" t="s">
        <v>446</v>
      </c>
      <c r="D313" s="204" t="s">
        <v>109</v>
      </c>
      <c r="E313" s="205" t="s">
        <v>447</v>
      </c>
      <c r="F313" s="206" t="s">
        <v>448</v>
      </c>
      <c r="G313" s="207" t="s">
        <v>323</v>
      </c>
      <c r="H313" s="208">
        <v>5</v>
      </c>
      <c r="I313" s="209"/>
      <c r="J313" s="210">
        <f>ROUND(I313*H313,2)</f>
        <v>0</v>
      </c>
      <c r="K313" s="206" t="s">
        <v>120</v>
      </c>
      <c r="L313" s="46"/>
      <c r="M313" s="211" t="s">
        <v>19</v>
      </c>
      <c r="N313" s="212" t="s">
        <v>40</v>
      </c>
      <c r="O313" s="86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5" t="s">
        <v>249</v>
      </c>
      <c r="AT313" s="215" t="s">
        <v>109</v>
      </c>
      <c r="AU313" s="215" t="s">
        <v>79</v>
      </c>
      <c r="AY313" s="19" t="s">
        <v>108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9" t="s">
        <v>77</v>
      </c>
      <c r="BK313" s="216">
        <f>ROUND(I313*H313,2)</f>
        <v>0</v>
      </c>
      <c r="BL313" s="19" t="s">
        <v>249</v>
      </c>
      <c r="BM313" s="215" t="s">
        <v>449</v>
      </c>
    </row>
    <row r="314" s="2" customFormat="1">
      <c r="A314" s="40"/>
      <c r="B314" s="41"/>
      <c r="C314" s="42"/>
      <c r="D314" s="219" t="s">
        <v>123</v>
      </c>
      <c r="E314" s="42"/>
      <c r="F314" s="220" t="s">
        <v>450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123</v>
      </c>
      <c r="AU314" s="19" t="s">
        <v>79</v>
      </c>
    </row>
    <row r="315" s="2" customFormat="1" ht="16.5" customHeight="1">
      <c r="A315" s="40"/>
      <c r="B315" s="41"/>
      <c r="C315" s="260" t="s">
        <v>451</v>
      </c>
      <c r="D315" s="260" t="s">
        <v>188</v>
      </c>
      <c r="E315" s="261" t="s">
        <v>452</v>
      </c>
      <c r="F315" s="262" t="s">
        <v>453</v>
      </c>
      <c r="G315" s="263" t="s">
        <v>323</v>
      </c>
      <c r="H315" s="264">
        <v>5</v>
      </c>
      <c r="I315" s="265"/>
      <c r="J315" s="266">
        <f>ROUND(I315*H315,2)</f>
        <v>0</v>
      </c>
      <c r="K315" s="262" t="s">
        <v>120</v>
      </c>
      <c r="L315" s="267"/>
      <c r="M315" s="268" t="s">
        <v>19</v>
      </c>
      <c r="N315" s="269" t="s">
        <v>40</v>
      </c>
      <c r="O315" s="86"/>
      <c r="P315" s="213">
        <f>O315*H315</f>
        <v>0</v>
      </c>
      <c r="Q315" s="213">
        <v>0.00022000000000000001</v>
      </c>
      <c r="R315" s="213">
        <f>Q315*H315</f>
        <v>0.0011000000000000001</v>
      </c>
      <c r="S315" s="213">
        <v>0</v>
      </c>
      <c r="T315" s="21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5" t="s">
        <v>350</v>
      </c>
      <c r="AT315" s="215" t="s">
        <v>188</v>
      </c>
      <c r="AU315" s="215" t="s">
        <v>79</v>
      </c>
      <c r="AY315" s="19" t="s">
        <v>108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9" t="s">
        <v>77</v>
      </c>
      <c r="BK315" s="216">
        <f>ROUND(I315*H315,2)</f>
        <v>0</v>
      </c>
      <c r="BL315" s="19" t="s">
        <v>249</v>
      </c>
      <c r="BM315" s="215" t="s">
        <v>454</v>
      </c>
    </row>
    <row r="316" s="2" customFormat="1" ht="16.5" customHeight="1">
      <c r="A316" s="40"/>
      <c r="B316" s="41"/>
      <c r="C316" s="204" t="s">
        <v>455</v>
      </c>
      <c r="D316" s="204" t="s">
        <v>109</v>
      </c>
      <c r="E316" s="205" t="s">
        <v>456</v>
      </c>
      <c r="F316" s="206" t="s">
        <v>457</v>
      </c>
      <c r="G316" s="207" t="s">
        <v>323</v>
      </c>
      <c r="H316" s="208">
        <v>30</v>
      </c>
      <c r="I316" s="209"/>
      <c r="J316" s="210">
        <f>ROUND(I316*H316,2)</f>
        <v>0</v>
      </c>
      <c r="K316" s="206" t="s">
        <v>120</v>
      </c>
      <c r="L316" s="46"/>
      <c r="M316" s="211" t="s">
        <v>19</v>
      </c>
      <c r="N316" s="212" t="s">
        <v>40</v>
      </c>
      <c r="O316" s="86"/>
      <c r="P316" s="213">
        <f>O316*H316</f>
        <v>0</v>
      </c>
      <c r="Q316" s="213">
        <v>0</v>
      </c>
      <c r="R316" s="213">
        <f>Q316*H316</f>
        <v>0</v>
      </c>
      <c r="S316" s="213">
        <v>5.0000000000000002E-05</v>
      </c>
      <c r="T316" s="214">
        <f>S316*H316</f>
        <v>0.0015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5" t="s">
        <v>249</v>
      </c>
      <c r="AT316" s="215" t="s">
        <v>109</v>
      </c>
      <c r="AU316" s="215" t="s">
        <v>79</v>
      </c>
      <c r="AY316" s="19" t="s">
        <v>108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9" t="s">
        <v>77</v>
      </c>
      <c r="BK316" s="216">
        <f>ROUND(I316*H316,2)</f>
        <v>0</v>
      </c>
      <c r="BL316" s="19" t="s">
        <v>249</v>
      </c>
      <c r="BM316" s="215" t="s">
        <v>458</v>
      </c>
    </row>
    <row r="317" s="2" customFormat="1">
      <c r="A317" s="40"/>
      <c r="B317" s="41"/>
      <c r="C317" s="42"/>
      <c r="D317" s="219" t="s">
        <v>123</v>
      </c>
      <c r="E317" s="42"/>
      <c r="F317" s="220" t="s">
        <v>459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123</v>
      </c>
      <c r="AU317" s="19" t="s">
        <v>79</v>
      </c>
    </row>
    <row r="318" s="13" customFormat="1">
      <c r="A318" s="13"/>
      <c r="B318" s="224"/>
      <c r="C318" s="225"/>
      <c r="D318" s="226" t="s">
        <v>125</v>
      </c>
      <c r="E318" s="227" t="s">
        <v>19</v>
      </c>
      <c r="F318" s="228" t="s">
        <v>460</v>
      </c>
      <c r="G318" s="225"/>
      <c r="H318" s="227" t="s">
        <v>19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125</v>
      </c>
      <c r="AU318" s="234" t="s">
        <v>79</v>
      </c>
      <c r="AV318" s="13" t="s">
        <v>77</v>
      </c>
      <c r="AW318" s="13" t="s">
        <v>31</v>
      </c>
      <c r="AX318" s="13" t="s">
        <v>69</v>
      </c>
      <c r="AY318" s="234" t="s">
        <v>108</v>
      </c>
    </row>
    <row r="319" s="14" customFormat="1">
      <c r="A319" s="14"/>
      <c r="B319" s="235"/>
      <c r="C319" s="236"/>
      <c r="D319" s="226" t="s">
        <v>125</v>
      </c>
      <c r="E319" s="237" t="s">
        <v>19</v>
      </c>
      <c r="F319" s="238" t="s">
        <v>327</v>
      </c>
      <c r="G319" s="236"/>
      <c r="H319" s="239">
        <v>30</v>
      </c>
      <c r="I319" s="240"/>
      <c r="J319" s="236"/>
      <c r="K319" s="236"/>
      <c r="L319" s="241"/>
      <c r="M319" s="246"/>
      <c r="N319" s="247"/>
      <c r="O319" s="247"/>
      <c r="P319" s="247"/>
      <c r="Q319" s="247"/>
      <c r="R319" s="247"/>
      <c r="S319" s="247"/>
      <c r="T319" s="24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125</v>
      </c>
      <c r="AU319" s="245" t="s">
        <v>79</v>
      </c>
      <c r="AV319" s="14" t="s">
        <v>79</v>
      </c>
      <c r="AW319" s="14" t="s">
        <v>31</v>
      </c>
      <c r="AX319" s="14" t="s">
        <v>77</v>
      </c>
      <c r="AY319" s="245" t="s">
        <v>108</v>
      </c>
    </row>
    <row r="320" s="2" customFormat="1" ht="16.5" customHeight="1">
      <c r="A320" s="40"/>
      <c r="B320" s="41"/>
      <c r="C320" s="204" t="s">
        <v>461</v>
      </c>
      <c r="D320" s="204" t="s">
        <v>109</v>
      </c>
      <c r="E320" s="205" t="s">
        <v>462</v>
      </c>
      <c r="F320" s="206" t="s">
        <v>463</v>
      </c>
      <c r="G320" s="207" t="s">
        <v>182</v>
      </c>
      <c r="H320" s="208">
        <v>1.25</v>
      </c>
      <c r="I320" s="209"/>
      <c r="J320" s="210">
        <f>ROUND(I320*H320,2)</f>
        <v>0</v>
      </c>
      <c r="K320" s="206" t="s">
        <v>120</v>
      </c>
      <c r="L320" s="46"/>
      <c r="M320" s="211" t="s">
        <v>19</v>
      </c>
      <c r="N320" s="212" t="s">
        <v>40</v>
      </c>
      <c r="O320" s="86"/>
      <c r="P320" s="213">
        <f>O320*H320</f>
        <v>0</v>
      </c>
      <c r="Q320" s="213">
        <v>0</v>
      </c>
      <c r="R320" s="213">
        <f>Q320*H320</f>
        <v>0</v>
      </c>
      <c r="S320" s="213">
        <v>0</v>
      </c>
      <c r="T320" s="21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5" t="s">
        <v>249</v>
      </c>
      <c r="AT320" s="215" t="s">
        <v>109</v>
      </c>
      <c r="AU320" s="215" t="s">
        <v>79</v>
      </c>
      <c r="AY320" s="19" t="s">
        <v>108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9" t="s">
        <v>77</v>
      </c>
      <c r="BK320" s="216">
        <f>ROUND(I320*H320,2)</f>
        <v>0</v>
      </c>
      <c r="BL320" s="19" t="s">
        <v>249</v>
      </c>
      <c r="BM320" s="215" t="s">
        <v>464</v>
      </c>
    </row>
    <row r="321" s="2" customFormat="1">
      <c r="A321" s="40"/>
      <c r="B321" s="41"/>
      <c r="C321" s="42"/>
      <c r="D321" s="219" t="s">
        <v>123</v>
      </c>
      <c r="E321" s="42"/>
      <c r="F321" s="220" t="s">
        <v>465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123</v>
      </c>
      <c r="AU321" s="19" t="s">
        <v>79</v>
      </c>
    </row>
    <row r="322" s="13" customFormat="1">
      <c r="A322" s="13"/>
      <c r="B322" s="224"/>
      <c r="C322" s="225"/>
      <c r="D322" s="226" t="s">
        <v>125</v>
      </c>
      <c r="E322" s="227" t="s">
        <v>19</v>
      </c>
      <c r="F322" s="228" t="s">
        <v>466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125</v>
      </c>
      <c r="AU322" s="234" t="s">
        <v>79</v>
      </c>
      <c r="AV322" s="13" t="s">
        <v>77</v>
      </c>
      <c r="AW322" s="13" t="s">
        <v>31</v>
      </c>
      <c r="AX322" s="13" t="s">
        <v>69</v>
      </c>
      <c r="AY322" s="234" t="s">
        <v>108</v>
      </c>
    </row>
    <row r="323" s="13" customFormat="1">
      <c r="A323" s="13"/>
      <c r="B323" s="224"/>
      <c r="C323" s="225"/>
      <c r="D323" s="226" t="s">
        <v>125</v>
      </c>
      <c r="E323" s="227" t="s">
        <v>19</v>
      </c>
      <c r="F323" s="228" t="s">
        <v>467</v>
      </c>
      <c r="G323" s="225"/>
      <c r="H323" s="227" t="s">
        <v>19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125</v>
      </c>
      <c r="AU323" s="234" t="s">
        <v>79</v>
      </c>
      <c r="AV323" s="13" t="s">
        <v>77</v>
      </c>
      <c r="AW323" s="13" t="s">
        <v>31</v>
      </c>
      <c r="AX323" s="13" t="s">
        <v>69</v>
      </c>
      <c r="AY323" s="234" t="s">
        <v>108</v>
      </c>
    </row>
    <row r="324" s="14" customFormat="1">
      <c r="A324" s="14"/>
      <c r="B324" s="235"/>
      <c r="C324" s="236"/>
      <c r="D324" s="226" t="s">
        <v>125</v>
      </c>
      <c r="E324" s="237" t="s">
        <v>19</v>
      </c>
      <c r="F324" s="238" t="s">
        <v>468</v>
      </c>
      <c r="G324" s="236"/>
      <c r="H324" s="239">
        <v>1.25</v>
      </c>
      <c r="I324" s="240"/>
      <c r="J324" s="236"/>
      <c r="K324" s="236"/>
      <c r="L324" s="241"/>
      <c r="M324" s="246"/>
      <c r="N324" s="247"/>
      <c r="O324" s="247"/>
      <c r="P324" s="247"/>
      <c r="Q324" s="247"/>
      <c r="R324" s="247"/>
      <c r="S324" s="247"/>
      <c r="T324" s="24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125</v>
      </c>
      <c r="AU324" s="245" t="s">
        <v>79</v>
      </c>
      <c r="AV324" s="14" t="s">
        <v>79</v>
      </c>
      <c r="AW324" s="14" t="s">
        <v>31</v>
      </c>
      <c r="AX324" s="14" t="s">
        <v>77</v>
      </c>
      <c r="AY324" s="245" t="s">
        <v>108</v>
      </c>
    </row>
    <row r="325" s="2" customFormat="1" ht="16.5" customHeight="1">
      <c r="A325" s="40"/>
      <c r="B325" s="41"/>
      <c r="C325" s="260" t="s">
        <v>469</v>
      </c>
      <c r="D325" s="260" t="s">
        <v>188</v>
      </c>
      <c r="E325" s="261" t="s">
        <v>470</v>
      </c>
      <c r="F325" s="262" t="s">
        <v>471</v>
      </c>
      <c r="G325" s="263" t="s">
        <v>182</v>
      </c>
      <c r="H325" s="264">
        <v>1.5</v>
      </c>
      <c r="I325" s="265"/>
      <c r="J325" s="266">
        <f>ROUND(I325*H325,2)</f>
        <v>0</v>
      </c>
      <c r="K325" s="262" t="s">
        <v>120</v>
      </c>
      <c r="L325" s="267"/>
      <c r="M325" s="268" t="s">
        <v>19</v>
      </c>
      <c r="N325" s="269" t="s">
        <v>40</v>
      </c>
      <c r="O325" s="86"/>
      <c r="P325" s="213">
        <f>O325*H325</f>
        <v>0</v>
      </c>
      <c r="Q325" s="213">
        <v>0.00069999999999999999</v>
      </c>
      <c r="R325" s="213">
        <f>Q325*H325</f>
        <v>0.0010499999999999999</v>
      </c>
      <c r="S325" s="213">
        <v>0</v>
      </c>
      <c r="T325" s="21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5" t="s">
        <v>350</v>
      </c>
      <c r="AT325" s="215" t="s">
        <v>188</v>
      </c>
      <c r="AU325" s="215" t="s">
        <v>79</v>
      </c>
      <c r="AY325" s="19" t="s">
        <v>108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9" t="s">
        <v>77</v>
      </c>
      <c r="BK325" s="216">
        <f>ROUND(I325*H325,2)</f>
        <v>0</v>
      </c>
      <c r="BL325" s="19" t="s">
        <v>249</v>
      </c>
      <c r="BM325" s="215" t="s">
        <v>472</v>
      </c>
    </row>
    <row r="326" s="14" customFormat="1">
      <c r="A326" s="14"/>
      <c r="B326" s="235"/>
      <c r="C326" s="236"/>
      <c r="D326" s="226" t="s">
        <v>125</v>
      </c>
      <c r="E326" s="236"/>
      <c r="F326" s="238" t="s">
        <v>473</v>
      </c>
      <c r="G326" s="236"/>
      <c r="H326" s="239">
        <v>1.5</v>
      </c>
      <c r="I326" s="240"/>
      <c r="J326" s="236"/>
      <c r="K326" s="236"/>
      <c r="L326" s="241"/>
      <c r="M326" s="246"/>
      <c r="N326" s="247"/>
      <c r="O326" s="247"/>
      <c r="P326" s="247"/>
      <c r="Q326" s="247"/>
      <c r="R326" s="247"/>
      <c r="S326" s="247"/>
      <c r="T326" s="24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125</v>
      </c>
      <c r="AU326" s="245" t="s">
        <v>79</v>
      </c>
      <c r="AV326" s="14" t="s">
        <v>79</v>
      </c>
      <c r="AW326" s="14" t="s">
        <v>4</v>
      </c>
      <c r="AX326" s="14" t="s">
        <v>77</v>
      </c>
      <c r="AY326" s="245" t="s">
        <v>108</v>
      </c>
    </row>
    <row r="327" s="2" customFormat="1" ht="16.5" customHeight="1">
      <c r="A327" s="40"/>
      <c r="B327" s="41"/>
      <c r="C327" s="204" t="s">
        <v>474</v>
      </c>
      <c r="D327" s="204" t="s">
        <v>109</v>
      </c>
      <c r="E327" s="205" t="s">
        <v>475</v>
      </c>
      <c r="F327" s="206" t="s">
        <v>476</v>
      </c>
      <c r="G327" s="207" t="s">
        <v>119</v>
      </c>
      <c r="H327" s="208">
        <v>1</v>
      </c>
      <c r="I327" s="209"/>
      <c r="J327" s="210">
        <f>ROUND(I327*H327,2)</f>
        <v>0</v>
      </c>
      <c r="K327" s="206" t="s">
        <v>19</v>
      </c>
      <c r="L327" s="46"/>
      <c r="M327" s="211" t="s">
        <v>19</v>
      </c>
      <c r="N327" s="212" t="s">
        <v>40</v>
      </c>
      <c r="O327" s="86"/>
      <c r="P327" s="213">
        <f>O327*H327</f>
        <v>0</v>
      </c>
      <c r="Q327" s="213">
        <v>0</v>
      </c>
      <c r="R327" s="213">
        <f>Q327*H327</f>
        <v>0</v>
      </c>
      <c r="S327" s="213">
        <v>0.17399999999999999</v>
      </c>
      <c r="T327" s="214">
        <f>S327*H327</f>
        <v>0.17399999999999999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5" t="s">
        <v>249</v>
      </c>
      <c r="AT327" s="215" t="s">
        <v>109</v>
      </c>
      <c r="AU327" s="215" t="s">
        <v>79</v>
      </c>
      <c r="AY327" s="19" t="s">
        <v>108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9" t="s">
        <v>77</v>
      </c>
      <c r="BK327" s="216">
        <f>ROUND(I327*H327,2)</f>
        <v>0</v>
      </c>
      <c r="BL327" s="19" t="s">
        <v>249</v>
      </c>
      <c r="BM327" s="215" t="s">
        <v>477</v>
      </c>
    </row>
    <row r="328" s="13" customFormat="1">
      <c r="A328" s="13"/>
      <c r="B328" s="224"/>
      <c r="C328" s="225"/>
      <c r="D328" s="226" t="s">
        <v>125</v>
      </c>
      <c r="E328" s="227" t="s">
        <v>19</v>
      </c>
      <c r="F328" s="228" t="s">
        <v>478</v>
      </c>
      <c r="G328" s="225"/>
      <c r="H328" s="227" t="s">
        <v>19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125</v>
      </c>
      <c r="AU328" s="234" t="s">
        <v>79</v>
      </c>
      <c r="AV328" s="13" t="s">
        <v>77</v>
      </c>
      <c r="AW328" s="13" t="s">
        <v>31</v>
      </c>
      <c r="AX328" s="13" t="s">
        <v>69</v>
      </c>
      <c r="AY328" s="234" t="s">
        <v>108</v>
      </c>
    </row>
    <row r="329" s="13" customFormat="1">
      <c r="A329" s="13"/>
      <c r="B329" s="224"/>
      <c r="C329" s="225"/>
      <c r="D329" s="226" t="s">
        <v>125</v>
      </c>
      <c r="E329" s="227" t="s">
        <v>19</v>
      </c>
      <c r="F329" s="228" t="s">
        <v>479</v>
      </c>
      <c r="G329" s="225"/>
      <c r="H329" s="227" t="s">
        <v>19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125</v>
      </c>
      <c r="AU329" s="234" t="s">
        <v>79</v>
      </c>
      <c r="AV329" s="13" t="s">
        <v>77</v>
      </c>
      <c r="AW329" s="13" t="s">
        <v>31</v>
      </c>
      <c r="AX329" s="13" t="s">
        <v>69</v>
      </c>
      <c r="AY329" s="234" t="s">
        <v>108</v>
      </c>
    </row>
    <row r="330" s="13" customFormat="1">
      <c r="A330" s="13"/>
      <c r="B330" s="224"/>
      <c r="C330" s="225"/>
      <c r="D330" s="226" t="s">
        <v>125</v>
      </c>
      <c r="E330" s="227" t="s">
        <v>19</v>
      </c>
      <c r="F330" s="228" t="s">
        <v>480</v>
      </c>
      <c r="G330" s="225"/>
      <c r="H330" s="227" t="s">
        <v>19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125</v>
      </c>
      <c r="AU330" s="234" t="s">
        <v>79</v>
      </c>
      <c r="AV330" s="13" t="s">
        <v>77</v>
      </c>
      <c r="AW330" s="13" t="s">
        <v>31</v>
      </c>
      <c r="AX330" s="13" t="s">
        <v>69</v>
      </c>
      <c r="AY330" s="234" t="s">
        <v>108</v>
      </c>
    </row>
    <row r="331" s="14" customFormat="1">
      <c r="A331" s="14"/>
      <c r="B331" s="235"/>
      <c r="C331" s="236"/>
      <c r="D331" s="226" t="s">
        <v>125</v>
      </c>
      <c r="E331" s="237" t="s">
        <v>19</v>
      </c>
      <c r="F331" s="238" t="s">
        <v>77</v>
      </c>
      <c r="G331" s="236"/>
      <c r="H331" s="239">
        <v>1</v>
      </c>
      <c r="I331" s="240"/>
      <c r="J331" s="236"/>
      <c r="K331" s="236"/>
      <c r="L331" s="241"/>
      <c r="M331" s="246"/>
      <c r="N331" s="247"/>
      <c r="O331" s="247"/>
      <c r="P331" s="247"/>
      <c r="Q331" s="247"/>
      <c r="R331" s="247"/>
      <c r="S331" s="247"/>
      <c r="T331" s="24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125</v>
      </c>
      <c r="AU331" s="245" t="s">
        <v>79</v>
      </c>
      <c r="AV331" s="14" t="s">
        <v>79</v>
      </c>
      <c r="AW331" s="14" t="s">
        <v>31</v>
      </c>
      <c r="AX331" s="14" t="s">
        <v>77</v>
      </c>
      <c r="AY331" s="245" t="s">
        <v>108</v>
      </c>
    </row>
    <row r="332" s="12" customFormat="1" ht="22.8" customHeight="1">
      <c r="A332" s="12"/>
      <c r="B332" s="190"/>
      <c r="C332" s="191"/>
      <c r="D332" s="192" t="s">
        <v>68</v>
      </c>
      <c r="E332" s="217" t="s">
        <v>481</v>
      </c>
      <c r="F332" s="217" t="s">
        <v>482</v>
      </c>
      <c r="G332" s="191"/>
      <c r="H332" s="191"/>
      <c r="I332" s="194"/>
      <c r="J332" s="218">
        <f>BK332</f>
        <v>0</v>
      </c>
      <c r="K332" s="191"/>
      <c r="L332" s="196"/>
      <c r="M332" s="197"/>
      <c r="N332" s="198"/>
      <c r="O332" s="198"/>
      <c r="P332" s="199">
        <f>SUM(P333:P345)</f>
        <v>0</v>
      </c>
      <c r="Q332" s="198"/>
      <c r="R332" s="199">
        <f>SUM(R333:R345)</f>
        <v>0.43305635999999997</v>
      </c>
      <c r="S332" s="198"/>
      <c r="T332" s="200">
        <f>SUM(T333:T345)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1" t="s">
        <v>79</v>
      </c>
      <c r="AT332" s="202" t="s">
        <v>68</v>
      </c>
      <c r="AU332" s="202" t="s">
        <v>77</v>
      </c>
      <c r="AY332" s="201" t="s">
        <v>108</v>
      </c>
      <c r="BK332" s="203">
        <f>SUM(BK333:BK345)</f>
        <v>0</v>
      </c>
    </row>
    <row r="333" s="2" customFormat="1" ht="24.15" customHeight="1">
      <c r="A333" s="40"/>
      <c r="B333" s="41"/>
      <c r="C333" s="204" t="s">
        <v>483</v>
      </c>
      <c r="D333" s="204" t="s">
        <v>109</v>
      </c>
      <c r="E333" s="205" t="s">
        <v>484</v>
      </c>
      <c r="F333" s="206" t="s">
        <v>485</v>
      </c>
      <c r="G333" s="207" t="s">
        <v>154</v>
      </c>
      <c r="H333" s="208">
        <v>25.079999999999998</v>
      </c>
      <c r="I333" s="209"/>
      <c r="J333" s="210">
        <f>ROUND(I333*H333,2)</f>
        <v>0</v>
      </c>
      <c r="K333" s="206" t="s">
        <v>19</v>
      </c>
      <c r="L333" s="46"/>
      <c r="M333" s="211" t="s">
        <v>19</v>
      </c>
      <c r="N333" s="212" t="s">
        <v>40</v>
      </c>
      <c r="O333" s="86"/>
      <c r="P333" s="213">
        <f>O333*H333</f>
        <v>0</v>
      </c>
      <c r="Q333" s="213">
        <v>0.00013200000000000001</v>
      </c>
      <c r="R333" s="213">
        <f>Q333*H333</f>
        <v>0.0033105600000000002</v>
      </c>
      <c r="S333" s="213">
        <v>0</v>
      </c>
      <c r="T333" s="21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5" t="s">
        <v>249</v>
      </c>
      <c r="AT333" s="215" t="s">
        <v>109</v>
      </c>
      <c r="AU333" s="215" t="s">
        <v>79</v>
      </c>
      <c r="AY333" s="19" t="s">
        <v>108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9" t="s">
        <v>77</v>
      </c>
      <c r="BK333" s="216">
        <f>ROUND(I333*H333,2)</f>
        <v>0</v>
      </c>
      <c r="BL333" s="19" t="s">
        <v>249</v>
      </c>
      <c r="BM333" s="215" t="s">
        <v>486</v>
      </c>
    </row>
    <row r="334" s="2" customFormat="1">
      <c r="A334" s="40"/>
      <c r="B334" s="41"/>
      <c r="C334" s="42"/>
      <c r="D334" s="226" t="s">
        <v>204</v>
      </c>
      <c r="E334" s="42"/>
      <c r="F334" s="270" t="s">
        <v>487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204</v>
      </c>
      <c r="AU334" s="19" t="s">
        <v>79</v>
      </c>
    </row>
    <row r="335" s="13" customFormat="1">
      <c r="A335" s="13"/>
      <c r="B335" s="224"/>
      <c r="C335" s="225"/>
      <c r="D335" s="226" t="s">
        <v>125</v>
      </c>
      <c r="E335" s="227" t="s">
        <v>19</v>
      </c>
      <c r="F335" s="228" t="s">
        <v>312</v>
      </c>
      <c r="G335" s="225"/>
      <c r="H335" s="227" t="s">
        <v>19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125</v>
      </c>
      <c r="AU335" s="234" t="s">
        <v>79</v>
      </c>
      <c r="AV335" s="13" t="s">
        <v>77</v>
      </c>
      <c r="AW335" s="13" t="s">
        <v>31</v>
      </c>
      <c r="AX335" s="13" t="s">
        <v>69</v>
      </c>
      <c r="AY335" s="234" t="s">
        <v>108</v>
      </c>
    </row>
    <row r="336" s="13" customFormat="1">
      <c r="A336" s="13"/>
      <c r="B336" s="224"/>
      <c r="C336" s="225"/>
      <c r="D336" s="226" t="s">
        <v>125</v>
      </c>
      <c r="E336" s="227" t="s">
        <v>19</v>
      </c>
      <c r="F336" s="228" t="s">
        <v>313</v>
      </c>
      <c r="G336" s="225"/>
      <c r="H336" s="227" t="s">
        <v>19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125</v>
      </c>
      <c r="AU336" s="234" t="s">
        <v>79</v>
      </c>
      <c r="AV336" s="13" t="s">
        <v>77</v>
      </c>
      <c r="AW336" s="13" t="s">
        <v>31</v>
      </c>
      <c r="AX336" s="13" t="s">
        <v>69</v>
      </c>
      <c r="AY336" s="234" t="s">
        <v>108</v>
      </c>
    </row>
    <row r="337" s="14" customFormat="1">
      <c r="A337" s="14"/>
      <c r="B337" s="235"/>
      <c r="C337" s="236"/>
      <c r="D337" s="226" t="s">
        <v>125</v>
      </c>
      <c r="E337" s="237" t="s">
        <v>19</v>
      </c>
      <c r="F337" s="238" t="s">
        <v>488</v>
      </c>
      <c r="G337" s="236"/>
      <c r="H337" s="239">
        <v>25.079999999999998</v>
      </c>
      <c r="I337" s="240"/>
      <c r="J337" s="236"/>
      <c r="K337" s="236"/>
      <c r="L337" s="241"/>
      <c r="M337" s="246"/>
      <c r="N337" s="247"/>
      <c r="O337" s="247"/>
      <c r="P337" s="247"/>
      <c r="Q337" s="247"/>
      <c r="R337" s="247"/>
      <c r="S337" s="247"/>
      <c r="T337" s="24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125</v>
      </c>
      <c r="AU337" s="245" t="s">
        <v>79</v>
      </c>
      <c r="AV337" s="14" t="s">
        <v>79</v>
      </c>
      <c r="AW337" s="14" t="s">
        <v>31</v>
      </c>
      <c r="AX337" s="14" t="s">
        <v>69</v>
      </c>
      <c r="AY337" s="245" t="s">
        <v>108</v>
      </c>
    </row>
    <row r="338" s="15" customFormat="1">
      <c r="A338" s="15"/>
      <c r="B338" s="249"/>
      <c r="C338" s="250"/>
      <c r="D338" s="226" t="s">
        <v>125</v>
      </c>
      <c r="E338" s="251" t="s">
        <v>19</v>
      </c>
      <c r="F338" s="252" t="s">
        <v>168</v>
      </c>
      <c r="G338" s="250"/>
      <c r="H338" s="253">
        <v>25.079999999999998</v>
      </c>
      <c r="I338" s="254"/>
      <c r="J338" s="250"/>
      <c r="K338" s="250"/>
      <c r="L338" s="255"/>
      <c r="M338" s="256"/>
      <c r="N338" s="257"/>
      <c r="O338" s="257"/>
      <c r="P338" s="257"/>
      <c r="Q338" s="257"/>
      <c r="R338" s="257"/>
      <c r="S338" s="257"/>
      <c r="T338" s="25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9" t="s">
        <v>125</v>
      </c>
      <c r="AU338" s="259" t="s">
        <v>79</v>
      </c>
      <c r="AV338" s="15" t="s">
        <v>114</v>
      </c>
      <c r="AW338" s="15" t="s">
        <v>31</v>
      </c>
      <c r="AX338" s="15" t="s">
        <v>77</v>
      </c>
      <c r="AY338" s="259" t="s">
        <v>108</v>
      </c>
    </row>
    <row r="339" s="2" customFormat="1" ht="16.5" customHeight="1">
      <c r="A339" s="40"/>
      <c r="B339" s="41"/>
      <c r="C339" s="260" t="s">
        <v>489</v>
      </c>
      <c r="D339" s="260" t="s">
        <v>188</v>
      </c>
      <c r="E339" s="261" t="s">
        <v>490</v>
      </c>
      <c r="F339" s="262" t="s">
        <v>491</v>
      </c>
      <c r="G339" s="263" t="s">
        <v>154</v>
      </c>
      <c r="H339" s="264">
        <v>28.841999999999999</v>
      </c>
      <c r="I339" s="265"/>
      <c r="J339" s="266">
        <f>ROUND(I339*H339,2)</f>
        <v>0</v>
      </c>
      <c r="K339" s="262" t="s">
        <v>120</v>
      </c>
      <c r="L339" s="267"/>
      <c r="M339" s="268" t="s">
        <v>19</v>
      </c>
      <c r="N339" s="269" t="s">
        <v>40</v>
      </c>
      <c r="O339" s="86"/>
      <c r="P339" s="213">
        <f>O339*H339</f>
        <v>0</v>
      </c>
      <c r="Q339" s="213">
        <v>0.0149</v>
      </c>
      <c r="R339" s="213">
        <f>Q339*H339</f>
        <v>0.42974579999999996</v>
      </c>
      <c r="S339" s="213">
        <v>0</v>
      </c>
      <c r="T339" s="21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5" t="s">
        <v>350</v>
      </c>
      <c r="AT339" s="215" t="s">
        <v>188</v>
      </c>
      <c r="AU339" s="215" t="s">
        <v>79</v>
      </c>
      <c r="AY339" s="19" t="s">
        <v>108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9" t="s">
        <v>77</v>
      </c>
      <c r="BK339" s="216">
        <f>ROUND(I339*H339,2)</f>
        <v>0</v>
      </c>
      <c r="BL339" s="19" t="s">
        <v>249</v>
      </c>
      <c r="BM339" s="215" t="s">
        <v>492</v>
      </c>
    </row>
    <row r="340" s="13" customFormat="1">
      <c r="A340" s="13"/>
      <c r="B340" s="224"/>
      <c r="C340" s="225"/>
      <c r="D340" s="226" t="s">
        <v>125</v>
      </c>
      <c r="E340" s="227" t="s">
        <v>19</v>
      </c>
      <c r="F340" s="228" t="s">
        <v>312</v>
      </c>
      <c r="G340" s="225"/>
      <c r="H340" s="227" t="s">
        <v>19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125</v>
      </c>
      <c r="AU340" s="234" t="s">
        <v>79</v>
      </c>
      <c r="AV340" s="13" t="s">
        <v>77</v>
      </c>
      <c r="AW340" s="13" t="s">
        <v>31</v>
      </c>
      <c r="AX340" s="13" t="s">
        <v>69</v>
      </c>
      <c r="AY340" s="234" t="s">
        <v>108</v>
      </c>
    </row>
    <row r="341" s="13" customFormat="1">
      <c r="A341" s="13"/>
      <c r="B341" s="224"/>
      <c r="C341" s="225"/>
      <c r="D341" s="226" t="s">
        <v>125</v>
      </c>
      <c r="E341" s="227" t="s">
        <v>19</v>
      </c>
      <c r="F341" s="228" t="s">
        <v>313</v>
      </c>
      <c r="G341" s="225"/>
      <c r="H341" s="227" t="s">
        <v>19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125</v>
      </c>
      <c r="AU341" s="234" t="s">
        <v>79</v>
      </c>
      <c r="AV341" s="13" t="s">
        <v>77</v>
      </c>
      <c r="AW341" s="13" t="s">
        <v>31</v>
      </c>
      <c r="AX341" s="13" t="s">
        <v>69</v>
      </c>
      <c r="AY341" s="234" t="s">
        <v>108</v>
      </c>
    </row>
    <row r="342" s="14" customFormat="1">
      <c r="A342" s="14"/>
      <c r="B342" s="235"/>
      <c r="C342" s="236"/>
      <c r="D342" s="226" t="s">
        <v>125</v>
      </c>
      <c r="E342" s="237" t="s">
        <v>19</v>
      </c>
      <c r="F342" s="238" t="s">
        <v>493</v>
      </c>
      <c r="G342" s="236"/>
      <c r="H342" s="239">
        <v>28.841999999999999</v>
      </c>
      <c r="I342" s="240"/>
      <c r="J342" s="236"/>
      <c r="K342" s="236"/>
      <c r="L342" s="241"/>
      <c r="M342" s="246"/>
      <c r="N342" s="247"/>
      <c r="O342" s="247"/>
      <c r="P342" s="247"/>
      <c r="Q342" s="247"/>
      <c r="R342" s="247"/>
      <c r="S342" s="247"/>
      <c r="T342" s="24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125</v>
      </c>
      <c r="AU342" s="245" t="s">
        <v>79</v>
      </c>
      <c r="AV342" s="14" t="s">
        <v>79</v>
      </c>
      <c r="AW342" s="14" t="s">
        <v>31</v>
      </c>
      <c r="AX342" s="14" t="s">
        <v>69</v>
      </c>
      <c r="AY342" s="245" t="s">
        <v>108</v>
      </c>
    </row>
    <row r="343" s="15" customFormat="1">
      <c r="A343" s="15"/>
      <c r="B343" s="249"/>
      <c r="C343" s="250"/>
      <c r="D343" s="226" t="s">
        <v>125</v>
      </c>
      <c r="E343" s="251" t="s">
        <v>19</v>
      </c>
      <c r="F343" s="252" t="s">
        <v>168</v>
      </c>
      <c r="G343" s="250"/>
      <c r="H343" s="253">
        <v>28.841999999999999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9" t="s">
        <v>125</v>
      </c>
      <c r="AU343" s="259" t="s">
        <v>79</v>
      </c>
      <c r="AV343" s="15" t="s">
        <v>114</v>
      </c>
      <c r="AW343" s="15" t="s">
        <v>31</v>
      </c>
      <c r="AX343" s="15" t="s">
        <v>77</v>
      </c>
      <c r="AY343" s="259" t="s">
        <v>108</v>
      </c>
    </row>
    <row r="344" s="2" customFormat="1" ht="24.15" customHeight="1">
      <c r="A344" s="40"/>
      <c r="B344" s="41"/>
      <c r="C344" s="204" t="s">
        <v>494</v>
      </c>
      <c r="D344" s="204" t="s">
        <v>109</v>
      </c>
      <c r="E344" s="205" t="s">
        <v>495</v>
      </c>
      <c r="F344" s="206" t="s">
        <v>496</v>
      </c>
      <c r="G344" s="207" t="s">
        <v>497</v>
      </c>
      <c r="H344" s="282"/>
      <c r="I344" s="209"/>
      <c r="J344" s="210">
        <f>ROUND(I344*H344,2)</f>
        <v>0</v>
      </c>
      <c r="K344" s="206" t="s">
        <v>120</v>
      </c>
      <c r="L344" s="46"/>
      <c r="M344" s="211" t="s">
        <v>19</v>
      </c>
      <c r="N344" s="212" t="s">
        <v>40</v>
      </c>
      <c r="O344" s="86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5" t="s">
        <v>249</v>
      </c>
      <c r="AT344" s="215" t="s">
        <v>109</v>
      </c>
      <c r="AU344" s="215" t="s">
        <v>79</v>
      </c>
      <c r="AY344" s="19" t="s">
        <v>108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9" t="s">
        <v>77</v>
      </c>
      <c r="BK344" s="216">
        <f>ROUND(I344*H344,2)</f>
        <v>0</v>
      </c>
      <c r="BL344" s="19" t="s">
        <v>249</v>
      </c>
      <c r="BM344" s="215" t="s">
        <v>498</v>
      </c>
    </row>
    <row r="345" s="2" customFormat="1">
      <c r="A345" s="40"/>
      <c r="B345" s="41"/>
      <c r="C345" s="42"/>
      <c r="D345" s="219" t="s">
        <v>123</v>
      </c>
      <c r="E345" s="42"/>
      <c r="F345" s="220" t="s">
        <v>499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123</v>
      </c>
      <c r="AU345" s="19" t="s">
        <v>79</v>
      </c>
    </row>
    <row r="346" s="12" customFormat="1" ht="22.8" customHeight="1">
      <c r="A346" s="12"/>
      <c r="B346" s="190"/>
      <c r="C346" s="191"/>
      <c r="D346" s="192" t="s">
        <v>68</v>
      </c>
      <c r="E346" s="217" t="s">
        <v>500</v>
      </c>
      <c r="F346" s="217" t="s">
        <v>501</v>
      </c>
      <c r="G346" s="191"/>
      <c r="H346" s="191"/>
      <c r="I346" s="194"/>
      <c r="J346" s="218">
        <f>BK346</f>
        <v>0</v>
      </c>
      <c r="K346" s="191"/>
      <c r="L346" s="196"/>
      <c r="M346" s="197"/>
      <c r="N346" s="198"/>
      <c r="O346" s="198"/>
      <c r="P346" s="199">
        <f>SUM(P347:P392)</f>
        <v>0</v>
      </c>
      <c r="Q346" s="198"/>
      <c r="R346" s="199">
        <f>SUM(R347:R392)</f>
        <v>0.30364950000000002</v>
      </c>
      <c r="S346" s="198"/>
      <c r="T346" s="200">
        <f>SUM(T347:T392)</f>
        <v>0.15551841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1" t="s">
        <v>79</v>
      </c>
      <c r="AT346" s="202" t="s">
        <v>68</v>
      </c>
      <c r="AU346" s="202" t="s">
        <v>77</v>
      </c>
      <c r="AY346" s="201" t="s">
        <v>108</v>
      </c>
      <c r="BK346" s="203">
        <f>SUM(BK347:BK392)</f>
        <v>0</v>
      </c>
    </row>
    <row r="347" s="2" customFormat="1" ht="16.5" customHeight="1">
      <c r="A347" s="40"/>
      <c r="B347" s="41"/>
      <c r="C347" s="204" t="s">
        <v>502</v>
      </c>
      <c r="D347" s="204" t="s">
        <v>109</v>
      </c>
      <c r="E347" s="205" t="s">
        <v>503</v>
      </c>
      <c r="F347" s="206" t="s">
        <v>504</v>
      </c>
      <c r="G347" s="207" t="s">
        <v>182</v>
      </c>
      <c r="H347" s="208">
        <v>33</v>
      </c>
      <c r="I347" s="209"/>
      <c r="J347" s="210">
        <f>ROUND(I347*H347,2)</f>
        <v>0</v>
      </c>
      <c r="K347" s="206" t="s">
        <v>120</v>
      </c>
      <c r="L347" s="46"/>
      <c r="M347" s="211" t="s">
        <v>19</v>
      </c>
      <c r="N347" s="212" t="s">
        <v>40</v>
      </c>
      <c r="O347" s="86"/>
      <c r="P347" s="213">
        <f>O347*H347</f>
        <v>0</v>
      </c>
      <c r="Q347" s="213">
        <v>0</v>
      </c>
      <c r="R347" s="213">
        <f>Q347*H347</f>
        <v>0</v>
      </c>
      <c r="S347" s="213">
        <v>0.00191</v>
      </c>
      <c r="T347" s="214">
        <f>S347*H347</f>
        <v>0.063030000000000003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5" t="s">
        <v>249</v>
      </c>
      <c r="AT347" s="215" t="s">
        <v>109</v>
      </c>
      <c r="AU347" s="215" t="s">
        <v>79</v>
      </c>
      <c r="AY347" s="19" t="s">
        <v>108</v>
      </c>
      <c r="BE347" s="216">
        <f>IF(N347="základní",J347,0)</f>
        <v>0</v>
      </c>
      <c r="BF347" s="216">
        <f>IF(N347="snížená",J347,0)</f>
        <v>0</v>
      </c>
      <c r="BG347" s="216">
        <f>IF(N347="zákl. přenesená",J347,0)</f>
        <v>0</v>
      </c>
      <c r="BH347" s="216">
        <f>IF(N347="sníž. přenesená",J347,0)</f>
        <v>0</v>
      </c>
      <c r="BI347" s="216">
        <f>IF(N347="nulová",J347,0)</f>
        <v>0</v>
      </c>
      <c r="BJ347" s="19" t="s">
        <v>77</v>
      </c>
      <c r="BK347" s="216">
        <f>ROUND(I347*H347,2)</f>
        <v>0</v>
      </c>
      <c r="BL347" s="19" t="s">
        <v>249</v>
      </c>
      <c r="BM347" s="215" t="s">
        <v>505</v>
      </c>
    </row>
    <row r="348" s="2" customFormat="1">
      <c r="A348" s="40"/>
      <c r="B348" s="41"/>
      <c r="C348" s="42"/>
      <c r="D348" s="219" t="s">
        <v>123</v>
      </c>
      <c r="E348" s="42"/>
      <c r="F348" s="220" t="s">
        <v>506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123</v>
      </c>
      <c r="AU348" s="19" t="s">
        <v>79</v>
      </c>
    </row>
    <row r="349" s="13" customFormat="1">
      <c r="A349" s="13"/>
      <c r="B349" s="224"/>
      <c r="C349" s="225"/>
      <c r="D349" s="226" t="s">
        <v>125</v>
      </c>
      <c r="E349" s="227" t="s">
        <v>19</v>
      </c>
      <c r="F349" s="228" t="s">
        <v>312</v>
      </c>
      <c r="G349" s="225"/>
      <c r="H349" s="227" t="s">
        <v>19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125</v>
      </c>
      <c r="AU349" s="234" t="s">
        <v>79</v>
      </c>
      <c r="AV349" s="13" t="s">
        <v>77</v>
      </c>
      <c r="AW349" s="13" t="s">
        <v>31</v>
      </c>
      <c r="AX349" s="13" t="s">
        <v>69</v>
      </c>
      <c r="AY349" s="234" t="s">
        <v>108</v>
      </c>
    </row>
    <row r="350" s="14" customFormat="1">
      <c r="A350" s="14"/>
      <c r="B350" s="235"/>
      <c r="C350" s="236"/>
      <c r="D350" s="226" t="s">
        <v>125</v>
      </c>
      <c r="E350" s="237" t="s">
        <v>19</v>
      </c>
      <c r="F350" s="238" t="s">
        <v>314</v>
      </c>
      <c r="G350" s="236"/>
      <c r="H350" s="239">
        <v>33</v>
      </c>
      <c r="I350" s="240"/>
      <c r="J350" s="236"/>
      <c r="K350" s="236"/>
      <c r="L350" s="241"/>
      <c r="M350" s="246"/>
      <c r="N350" s="247"/>
      <c r="O350" s="247"/>
      <c r="P350" s="247"/>
      <c r="Q350" s="247"/>
      <c r="R350" s="247"/>
      <c r="S350" s="247"/>
      <c r="T350" s="24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125</v>
      </c>
      <c r="AU350" s="245" t="s">
        <v>79</v>
      </c>
      <c r="AV350" s="14" t="s">
        <v>79</v>
      </c>
      <c r="AW350" s="14" t="s">
        <v>31</v>
      </c>
      <c r="AX350" s="14" t="s">
        <v>69</v>
      </c>
      <c r="AY350" s="245" t="s">
        <v>108</v>
      </c>
    </row>
    <row r="351" s="15" customFormat="1">
      <c r="A351" s="15"/>
      <c r="B351" s="249"/>
      <c r="C351" s="250"/>
      <c r="D351" s="226" t="s">
        <v>125</v>
      </c>
      <c r="E351" s="251" t="s">
        <v>19</v>
      </c>
      <c r="F351" s="252" t="s">
        <v>168</v>
      </c>
      <c r="G351" s="250"/>
      <c r="H351" s="253">
        <v>33</v>
      </c>
      <c r="I351" s="254"/>
      <c r="J351" s="250"/>
      <c r="K351" s="250"/>
      <c r="L351" s="255"/>
      <c r="M351" s="256"/>
      <c r="N351" s="257"/>
      <c r="O351" s="257"/>
      <c r="P351" s="257"/>
      <c r="Q351" s="257"/>
      <c r="R351" s="257"/>
      <c r="S351" s="257"/>
      <c r="T351" s="258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9" t="s">
        <v>125</v>
      </c>
      <c r="AU351" s="259" t="s">
        <v>79</v>
      </c>
      <c r="AV351" s="15" t="s">
        <v>114</v>
      </c>
      <c r="AW351" s="15" t="s">
        <v>31</v>
      </c>
      <c r="AX351" s="15" t="s">
        <v>77</v>
      </c>
      <c r="AY351" s="259" t="s">
        <v>108</v>
      </c>
    </row>
    <row r="352" s="2" customFormat="1" ht="16.5" customHeight="1">
      <c r="A352" s="40"/>
      <c r="B352" s="41"/>
      <c r="C352" s="204" t="s">
        <v>507</v>
      </c>
      <c r="D352" s="204" t="s">
        <v>109</v>
      </c>
      <c r="E352" s="205" t="s">
        <v>508</v>
      </c>
      <c r="F352" s="206" t="s">
        <v>509</v>
      </c>
      <c r="G352" s="207" t="s">
        <v>182</v>
      </c>
      <c r="H352" s="208">
        <v>53.023000000000003</v>
      </c>
      <c r="I352" s="209"/>
      <c r="J352" s="210">
        <f>ROUND(I352*H352,2)</f>
        <v>0</v>
      </c>
      <c r="K352" s="206" t="s">
        <v>120</v>
      </c>
      <c r="L352" s="46"/>
      <c r="M352" s="211" t="s">
        <v>19</v>
      </c>
      <c r="N352" s="212" t="s">
        <v>40</v>
      </c>
      <c r="O352" s="86"/>
      <c r="P352" s="213">
        <f>O352*H352</f>
        <v>0</v>
      </c>
      <c r="Q352" s="213">
        <v>0</v>
      </c>
      <c r="R352" s="213">
        <f>Q352*H352</f>
        <v>0</v>
      </c>
      <c r="S352" s="213">
        <v>0.00167</v>
      </c>
      <c r="T352" s="214">
        <f>S352*H352</f>
        <v>0.088548410000000008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5" t="s">
        <v>249</v>
      </c>
      <c r="AT352" s="215" t="s">
        <v>109</v>
      </c>
      <c r="AU352" s="215" t="s">
        <v>79</v>
      </c>
      <c r="AY352" s="19" t="s">
        <v>108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9" t="s">
        <v>77</v>
      </c>
      <c r="BK352" s="216">
        <f>ROUND(I352*H352,2)</f>
        <v>0</v>
      </c>
      <c r="BL352" s="19" t="s">
        <v>249</v>
      </c>
      <c r="BM352" s="215" t="s">
        <v>510</v>
      </c>
    </row>
    <row r="353" s="2" customFormat="1">
      <c r="A353" s="40"/>
      <c r="B353" s="41"/>
      <c r="C353" s="42"/>
      <c r="D353" s="219" t="s">
        <v>123</v>
      </c>
      <c r="E353" s="42"/>
      <c r="F353" s="220" t="s">
        <v>511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123</v>
      </c>
      <c r="AU353" s="19" t="s">
        <v>79</v>
      </c>
    </row>
    <row r="354" s="13" customFormat="1">
      <c r="A354" s="13"/>
      <c r="B354" s="224"/>
      <c r="C354" s="225"/>
      <c r="D354" s="226" t="s">
        <v>125</v>
      </c>
      <c r="E354" s="227" t="s">
        <v>19</v>
      </c>
      <c r="F354" s="228" t="s">
        <v>312</v>
      </c>
      <c r="G354" s="225"/>
      <c r="H354" s="227" t="s">
        <v>19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125</v>
      </c>
      <c r="AU354" s="234" t="s">
        <v>79</v>
      </c>
      <c r="AV354" s="13" t="s">
        <v>77</v>
      </c>
      <c r="AW354" s="13" t="s">
        <v>31</v>
      </c>
      <c r="AX354" s="13" t="s">
        <v>69</v>
      </c>
      <c r="AY354" s="234" t="s">
        <v>108</v>
      </c>
    </row>
    <row r="355" s="14" customFormat="1">
      <c r="A355" s="14"/>
      <c r="B355" s="235"/>
      <c r="C355" s="236"/>
      <c r="D355" s="226" t="s">
        <v>125</v>
      </c>
      <c r="E355" s="237" t="s">
        <v>19</v>
      </c>
      <c r="F355" s="238" t="s">
        <v>512</v>
      </c>
      <c r="G355" s="236"/>
      <c r="H355" s="239">
        <v>20.550000000000001</v>
      </c>
      <c r="I355" s="240"/>
      <c r="J355" s="236"/>
      <c r="K355" s="236"/>
      <c r="L355" s="241"/>
      <c r="M355" s="246"/>
      <c r="N355" s="247"/>
      <c r="O355" s="247"/>
      <c r="P355" s="247"/>
      <c r="Q355" s="247"/>
      <c r="R355" s="247"/>
      <c r="S355" s="247"/>
      <c r="T355" s="24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125</v>
      </c>
      <c r="AU355" s="245" t="s">
        <v>79</v>
      </c>
      <c r="AV355" s="14" t="s">
        <v>79</v>
      </c>
      <c r="AW355" s="14" t="s">
        <v>31</v>
      </c>
      <c r="AX355" s="14" t="s">
        <v>69</v>
      </c>
      <c r="AY355" s="245" t="s">
        <v>108</v>
      </c>
    </row>
    <row r="356" s="13" customFormat="1">
      <c r="A356" s="13"/>
      <c r="B356" s="224"/>
      <c r="C356" s="225"/>
      <c r="D356" s="226" t="s">
        <v>125</v>
      </c>
      <c r="E356" s="227" t="s">
        <v>19</v>
      </c>
      <c r="F356" s="228" t="s">
        <v>513</v>
      </c>
      <c r="G356" s="225"/>
      <c r="H356" s="227" t="s">
        <v>19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125</v>
      </c>
      <c r="AU356" s="234" t="s">
        <v>79</v>
      </c>
      <c r="AV356" s="13" t="s">
        <v>77</v>
      </c>
      <c r="AW356" s="13" t="s">
        <v>31</v>
      </c>
      <c r="AX356" s="13" t="s">
        <v>69</v>
      </c>
      <c r="AY356" s="234" t="s">
        <v>108</v>
      </c>
    </row>
    <row r="357" s="14" customFormat="1">
      <c r="A357" s="14"/>
      <c r="B357" s="235"/>
      <c r="C357" s="236"/>
      <c r="D357" s="226" t="s">
        <v>125</v>
      </c>
      <c r="E357" s="237" t="s">
        <v>19</v>
      </c>
      <c r="F357" s="238" t="s">
        <v>514</v>
      </c>
      <c r="G357" s="236"/>
      <c r="H357" s="239">
        <v>32.472999999999999</v>
      </c>
      <c r="I357" s="240"/>
      <c r="J357" s="236"/>
      <c r="K357" s="236"/>
      <c r="L357" s="241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125</v>
      </c>
      <c r="AU357" s="245" t="s">
        <v>79</v>
      </c>
      <c r="AV357" s="14" t="s">
        <v>79</v>
      </c>
      <c r="AW357" s="14" t="s">
        <v>31</v>
      </c>
      <c r="AX357" s="14" t="s">
        <v>69</v>
      </c>
      <c r="AY357" s="245" t="s">
        <v>108</v>
      </c>
    </row>
    <row r="358" s="15" customFormat="1">
      <c r="A358" s="15"/>
      <c r="B358" s="249"/>
      <c r="C358" s="250"/>
      <c r="D358" s="226" t="s">
        <v>125</v>
      </c>
      <c r="E358" s="251" t="s">
        <v>19</v>
      </c>
      <c r="F358" s="252" t="s">
        <v>168</v>
      </c>
      <c r="G358" s="250"/>
      <c r="H358" s="253">
        <v>53.023000000000003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9" t="s">
        <v>125</v>
      </c>
      <c r="AU358" s="259" t="s">
        <v>79</v>
      </c>
      <c r="AV358" s="15" t="s">
        <v>114</v>
      </c>
      <c r="AW358" s="15" t="s">
        <v>31</v>
      </c>
      <c r="AX358" s="15" t="s">
        <v>77</v>
      </c>
      <c r="AY358" s="259" t="s">
        <v>108</v>
      </c>
    </row>
    <row r="359" s="2" customFormat="1" ht="16.5" customHeight="1">
      <c r="A359" s="40"/>
      <c r="B359" s="41"/>
      <c r="C359" s="204" t="s">
        <v>515</v>
      </c>
      <c r="D359" s="204" t="s">
        <v>109</v>
      </c>
      <c r="E359" s="205" t="s">
        <v>516</v>
      </c>
      <c r="F359" s="206" t="s">
        <v>517</v>
      </c>
      <c r="G359" s="207" t="s">
        <v>119</v>
      </c>
      <c r="H359" s="208">
        <v>1</v>
      </c>
      <c r="I359" s="209"/>
      <c r="J359" s="210">
        <f>ROUND(I359*H359,2)</f>
        <v>0</v>
      </c>
      <c r="K359" s="206" t="s">
        <v>19</v>
      </c>
      <c r="L359" s="46"/>
      <c r="M359" s="211" t="s">
        <v>19</v>
      </c>
      <c r="N359" s="212" t="s">
        <v>40</v>
      </c>
      <c r="O359" s="86"/>
      <c r="P359" s="213">
        <f>O359*H359</f>
        <v>0</v>
      </c>
      <c r="Q359" s="213">
        <v>0</v>
      </c>
      <c r="R359" s="213">
        <f>Q359*H359</f>
        <v>0</v>
      </c>
      <c r="S359" s="213">
        <v>0.0039399999999999999</v>
      </c>
      <c r="T359" s="214">
        <f>S359*H359</f>
        <v>0.0039399999999999999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5" t="s">
        <v>249</v>
      </c>
      <c r="AT359" s="215" t="s">
        <v>109</v>
      </c>
      <c r="AU359" s="215" t="s">
        <v>79</v>
      </c>
      <c r="AY359" s="19" t="s">
        <v>108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9" t="s">
        <v>77</v>
      </c>
      <c r="BK359" s="216">
        <f>ROUND(I359*H359,2)</f>
        <v>0</v>
      </c>
      <c r="BL359" s="19" t="s">
        <v>249</v>
      </c>
      <c r="BM359" s="215" t="s">
        <v>518</v>
      </c>
    </row>
    <row r="360" s="13" customFormat="1">
      <c r="A360" s="13"/>
      <c r="B360" s="224"/>
      <c r="C360" s="225"/>
      <c r="D360" s="226" t="s">
        <v>125</v>
      </c>
      <c r="E360" s="227" t="s">
        <v>19</v>
      </c>
      <c r="F360" s="228" t="s">
        <v>519</v>
      </c>
      <c r="G360" s="225"/>
      <c r="H360" s="227" t="s">
        <v>19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125</v>
      </c>
      <c r="AU360" s="234" t="s">
        <v>79</v>
      </c>
      <c r="AV360" s="13" t="s">
        <v>77</v>
      </c>
      <c r="AW360" s="13" t="s">
        <v>31</v>
      </c>
      <c r="AX360" s="13" t="s">
        <v>69</v>
      </c>
      <c r="AY360" s="234" t="s">
        <v>108</v>
      </c>
    </row>
    <row r="361" s="13" customFormat="1">
      <c r="A361" s="13"/>
      <c r="B361" s="224"/>
      <c r="C361" s="225"/>
      <c r="D361" s="226" t="s">
        <v>125</v>
      </c>
      <c r="E361" s="227" t="s">
        <v>19</v>
      </c>
      <c r="F361" s="228" t="s">
        <v>520</v>
      </c>
      <c r="G361" s="225"/>
      <c r="H361" s="227" t="s">
        <v>19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125</v>
      </c>
      <c r="AU361" s="234" t="s">
        <v>79</v>
      </c>
      <c r="AV361" s="13" t="s">
        <v>77</v>
      </c>
      <c r="AW361" s="13" t="s">
        <v>31</v>
      </c>
      <c r="AX361" s="13" t="s">
        <v>69</v>
      </c>
      <c r="AY361" s="234" t="s">
        <v>108</v>
      </c>
    </row>
    <row r="362" s="14" customFormat="1">
      <c r="A362" s="14"/>
      <c r="B362" s="235"/>
      <c r="C362" s="236"/>
      <c r="D362" s="226" t="s">
        <v>125</v>
      </c>
      <c r="E362" s="237" t="s">
        <v>19</v>
      </c>
      <c r="F362" s="238" t="s">
        <v>77</v>
      </c>
      <c r="G362" s="236"/>
      <c r="H362" s="239">
        <v>1</v>
      </c>
      <c r="I362" s="240"/>
      <c r="J362" s="236"/>
      <c r="K362" s="236"/>
      <c r="L362" s="241"/>
      <c r="M362" s="246"/>
      <c r="N362" s="247"/>
      <c r="O362" s="247"/>
      <c r="P362" s="247"/>
      <c r="Q362" s="247"/>
      <c r="R362" s="247"/>
      <c r="S362" s="247"/>
      <c r="T362" s="24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125</v>
      </c>
      <c r="AU362" s="245" t="s">
        <v>79</v>
      </c>
      <c r="AV362" s="14" t="s">
        <v>79</v>
      </c>
      <c r="AW362" s="14" t="s">
        <v>31</v>
      </c>
      <c r="AX362" s="14" t="s">
        <v>77</v>
      </c>
      <c r="AY362" s="245" t="s">
        <v>108</v>
      </c>
    </row>
    <row r="363" s="2" customFormat="1" ht="16.5" customHeight="1">
      <c r="A363" s="40"/>
      <c r="B363" s="41"/>
      <c r="C363" s="204" t="s">
        <v>521</v>
      </c>
      <c r="D363" s="204" t="s">
        <v>109</v>
      </c>
      <c r="E363" s="205" t="s">
        <v>522</v>
      </c>
      <c r="F363" s="206" t="s">
        <v>523</v>
      </c>
      <c r="G363" s="207" t="s">
        <v>182</v>
      </c>
      <c r="H363" s="208">
        <v>33</v>
      </c>
      <c r="I363" s="209"/>
      <c r="J363" s="210">
        <f>ROUND(I363*H363,2)</f>
        <v>0</v>
      </c>
      <c r="K363" s="206" t="s">
        <v>19</v>
      </c>
      <c r="L363" s="46"/>
      <c r="M363" s="211" t="s">
        <v>19</v>
      </c>
      <c r="N363" s="212" t="s">
        <v>40</v>
      </c>
      <c r="O363" s="86"/>
      <c r="P363" s="213">
        <f>O363*H363</f>
        <v>0</v>
      </c>
      <c r="Q363" s="213">
        <v>0.0065300000000000002</v>
      </c>
      <c r="R363" s="213">
        <f>Q363*H363</f>
        <v>0.21549000000000002</v>
      </c>
      <c r="S363" s="213">
        <v>0</v>
      </c>
      <c r="T363" s="21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5" t="s">
        <v>249</v>
      </c>
      <c r="AT363" s="215" t="s">
        <v>109</v>
      </c>
      <c r="AU363" s="215" t="s">
        <v>79</v>
      </c>
      <c r="AY363" s="19" t="s">
        <v>108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9" t="s">
        <v>77</v>
      </c>
      <c r="BK363" s="216">
        <f>ROUND(I363*H363,2)</f>
        <v>0</v>
      </c>
      <c r="BL363" s="19" t="s">
        <v>249</v>
      </c>
      <c r="BM363" s="215" t="s">
        <v>524</v>
      </c>
    </row>
    <row r="364" s="13" customFormat="1">
      <c r="A364" s="13"/>
      <c r="B364" s="224"/>
      <c r="C364" s="225"/>
      <c r="D364" s="226" t="s">
        <v>125</v>
      </c>
      <c r="E364" s="227" t="s">
        <v>19</v>
      </c>
      <c r="F364" s="228" t="s">
        <v>312</v>
      </c>
      <c r="G364" s="225"/>
      <c r="H364" s="227" t="s">
        <v>19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125</v>
      </c>
      <c r="AU364" s="234" t="s">
        <v>79</v>
      </c>
      <c r="AV364" s="13" t="s">
        <v>77</v>
      </c>
      <c r="AW364" s="13" t="s">
        <v>31</v>
      </c>
      <c r="AX364" s="13" t="s">
        <v>69</v>
      </c>
      <c r="AY364" s="234" t="s">
        <v>108</v>
      </c>
    </row>
    <row r="365" s="13" customFormat="1">
      <c r="A365" s="13"/>
      <c r="B365" s="224"/>
      <c r="C365" s="225"/>
      <c r="D365" s="226" t="s">
        <v>125</v>
      </c>
      <c r="E365" s="227" t="s">
        <v>19</v>
      </c>
      <c r="F365" s="228" t="s">
        <v>525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125</v>
      </c>
      <c r="AU365" s="234" t="s">
        <v>79</v>
      </c>
      <c r="AV365" s="13" t="s">
        <v>77</v>
      </c>
      <c r="AW365" s="13" t="s">
        <v>31</v>
      </c>
      <c r="AX365" s="13" t="s">
        <v>69</v>
      </c>
      <c r="AY365" s="234" t="s">
        <v>108</v>
      </c>
    </row>
    <row r="366" s="14" customFormat="1">
      <c r="A366" s="14"/>
      <c r="B366" s="235"/>
      <c r="C366" s="236"/>
      <c r="D366" s="226" t="s">
        <v>125</v>
      </c>
      <c r="E366" s="237" t="s">
        <v>19</v>
      </c>
      <c r="F366" s="238" t="s">
        <v>314</v>
      </c>
      <c r="G366" s="236"/>
      <c r="H366" s="239">
        <v>33</v>
      </c>
      <c r="I366" s="240"/>
      <c r="J366" s="236"/>
      <c r="K366" s="236"/>
      <c r="L366" s="241"/>
      <c r="M366" s="246"/>
      <c r="N366" s="247"/>
      <c r="O366" s="247"/>
      <c r="P366" s="247"/>
      <c r="Q366" s="247"/>
      <c r="R366" s="247"/>
      <c r="S366" s="247"/>
      <c r="T366" s="24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125</v>
      </c>
      <c r="AU366" s="245" t="s">
        <v>79</v>
      </c>
      <c r="AV366" s="14" t="s">
        <v>79</v>
      </c>
      <c r="AW366" s="14" t="s">
        <v>31</v>
      </c>
      <c r="AX366" s="14" t="s">
        <v>69</v>
      </c>
      <c r="AY366" s="245" t="s">
        <v>108</v>
      </c>
    </row>
    <row r="367" s="15" customFormat="1">
      <c r="A367" s="15"/>
      <c r="B367" s="249"/>
      <c r="C367" s="250"/>
      <c r="D367" s="226" t="s">
        <v>125</v>
      </c>
      <c r="E367" s="251" t="s">
        <v>19</v>
      </c>
      <c r="F367" s="252" t="s">
        <v>168</v>
      </c>
      <c r="G367" s="250"/>
      <c r="H367" s="253">
        <v>33</v>
      </c>
      <c r="I367" s="254"/>
      <c r="J367" s="250"/>
      <c r="K367" s="250"/>
      <c r="L367" s="255"/>
      <c r="M367" s="256"/>
      <c r="N367" s="257"/>
      <c r="O367" s="257"/>
      <c r="P367" s="257"/>
      <c r="Q367" s="257"/>
      <c r="R367" s="257"/>
      <c r="S367" s="257"/>
      <c r="T367" s="25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9" t="s">
        <v>125</v>
      </c>
      <c r="AU367" s="259" t="s">
        <v>79</v>
      </c>
      <c r="AV367" s="15" t="s">
        <v>114</v>
      </c>
      <c r="AW367" s="15" t="s">
        <v>31</v>
      </c>
      <c r="AX367" s="15" t="s">
        <v>77</v>
      </c>
      <c r="AY367" s="259" t="s">
        <v>108</v>
      </c>
    </row>
    <row r="368" s="2" customFormat="1" ht="16.5" customHeight="1">
      <c r="A368" s="40"/>
      <c r="B368" s="41"/>
      <c r="C368" s="204" t="s">
        <v>526</v>
      </c>
      <c r="D368" s="204" t="s">
        <v>109</v>
      </c>
      <c r="E368" s="205" t="s">
        <v>527</v>
      </c>
      <c r="F368" s="206" t="s">
        <v>528</v>
      </c>
      <c r="G368" s="207" t="s">
        <v>182</v>
      </c>
      <c r="H368" s="208">
        <v>20.550000000000001</v>
      </c>
      <c r="I368" s="209"/>
      <c r="J368" s="210">
        <f>ROUND(I368*H368,2)</f>
        <v>0</v>
      </c>
      <c r="K368" s="206" t="s">
        <v>19</v>
      </c>
      <c r="L368" s="46"/>
      <c r="M368" s="211" t="s">
        <v>19</v>
      </c>
      <c r="N368" s="212" t="s">
        <v>40</v>
      </c>
      <c r="O368" s="86"/>
      <c r="P368" s="213">
        <f>O368*H368</f>
        <v>0</v>
      </c>
      <c r="Q368" s="213">
        <v>0.0042900000000000004</v>
      </c>
      <c r="R368" s="213">
        <f>Q368*H368</f>
        <v>0.088159500000000016</v>
      </c>
      <c r="S368" s="213">
        <v>0</v>
      </c>
      <c r="T368" s="21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5" t="s">
        <v>249</v>
      </c>
      <c r="AT368" s="215" t="s">
        <v>109</v>
      </c>
      <c r="AU368" s="215" t="s">
        <v>79</v>
      </c>
      <c r="AY368" s="19" t="s">
        <v>108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9" t="s">
        <v>77</v>
      </c>
      <c r="BK368" s="216">
        <f>ROUND(I368*H368,2)</f>
        <v>0</v>
      </c>
      <c r="BL368" s="19" t="s">
        <v>249</v>
      </c>
      <c r="BM368" s="215" t="s">
        <v>529</v>
      </c>
    </row>
    <row r="369" s="13" customFormat="1">
      <c r="A369" s="13"/>
      <c r="B369" s="224"/>
      <c r="C369" s="225"/>
      <c r="D369" s="226" t="s">
        <v>125</v>
      </c>
      <c r="E369" s="227" t="s">
        <v>19</v>
      </c>
      <c r="F369" s="228" t="s">
        <v>312</v>
      </c>
      <c r="G369" s="225"/>
      <c r="H369" s="227" t="s">
        <v>19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125</v>
      </c>
      <c r="AU369" s="234" t="s">
        <v>79</v>
      </c>
      <c r="AV369" s="13" t="s">
        <v>77</v>
      </c>
      <c r="AW369" s="13" t="s">
        <v>31</v>
      </c>
      <c r="AX369" s="13" t="s">
        <v>69</v>
      </c>
      <c r="AY369" s="234" t="s">
        <v>108</v>
      </c>
    </row>
    <row r="370" s="13" customFormat="1">
      <c r="A370" s="13"/>
      <c r="B370" s="224"/>
      <c r="C370" s="225"/>
      <c r="D370" s="226" t="s">
        <v>125</v>
      </c>
      <c r="E370" s="227" t="s">
        <v>19</v>
      </c>
      <c r="F370" s="228" t="s">
        <v>530</v>
      </c>
      <c r="G370" s="225"/>
      <c r="H370" s="227" t="s">
        <v>19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125</v>
      </c>
      <c r="AU370" s="234" t="s">
        <v>79</v>
      </c>
      <c r="AV370" s="13" t="s">
        <v>77</v>
      </c>
      <c r="AW370" s="13" t="s">
        <v>31</v>
      </c>
      <c r="AX370" s="13" t="s">
        <v>69</v>
      </c>
      <c r="AY370" s="234" t="s">
        <v>108</v>
      </c>
    </row>
    <row r="371" s="14" customFormat="1">
      <c r="A371" s="14"/>
      <c r="B371" s="235"/>
      <c r="C371" s="236"/>
      <c r="D371" s="226" t="s">
        <v>125</v>
      </c>
      <c r="E371" s="237" t="s">
        <v>19</v>
      </c>
      <c r="F371" s="238" t="s">
        <v>531</v>
      </c>
      <c r="G371" s="236"/>
      <c r="H371" s="239">
        <v>1.77</v>
      </c>
      <c r="I371" s="240"/>
      <c r="J371" s="236"/>
      <c r="K371" s="236"/>
      <c r="L371" s="241"/>
      <c r="M371" s="246"/>
      <c r="N371" s="247"/>
      <c r="O371" s="247"/>
      <c r="P371" s="247"/>
      <c r="Q371" s="247"/>
      <c r="R371" s="247"/>
      <c r="S371" s="247"/>
      <c r="T371" s="24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5" t="s">
        <v>125</v>
      </c>
      <c r="AU371" s="245" t="s">
        <v>79</v>
      </c>
      <c r="AV371" s="14" t="s">
        <v>79</v>
      </c>
      <c r="AW371" s="14" t="s">
        <v>31</v>
      </c>
      <c r="AX371" s="14" t="s">
        <v>69</v>
      </c>
      <c r="AY371" s="245" t="s">
        <v>108</v>
      </c>
    </row>
    <row r="372" s="13" customFormat="1">
      <c r="A372" s="13"/>
      <c r="B372" s="224"/>
      <c r="C372" s="225"/>
      <c r="D372" s="226" t="s">
        <v>125</v>
      </c>
      <c r="E372" s="227" t="s">
        <v>19</v>
      </c>
      <c r="F372" s="228" t="s">
        <v>532</v>
      </c>
      <c r="G372" s="225"/>
      <c r="H372" s="227" t="s">
        <v>19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125</v>
      </c>
      <c r="AU372" s="234" t="s">
        <v>79</v>
      </c>
      <c r="AV372" s="13" t="s">
        <v>77</v>
      </c>
      <c r="AW372" s="13" t="s">
        <v>31</v>
      </c>
      <c r="AX372" s="13" t="s">
        <v>69</v>
      </c>
      <c r="AY372" s="234" t="s">
        <v>108</v>
      </c>
    </row>
    <row r="373" s="14" customFormat="1">
      <c r="A373" s="14"/>
      <c r="B373" s="235"/>
      <c r="C373" s="236"/>
      <c r="D373" s="226" t="s">
        <v>125</v>
      </c>
      <c r="E373" s="237" t="s">
        <v>19</v>
      </c>
      <c r="F373" s="238" t="s">
        <v>533</v>
      </c>
      <c r="G373" s="236"/>
      <c r="H373" s="239">
        <v>1.72</v>
      </c>
      <c r="I373" s="240"/>
      <c r="J373" s="236"/>
      <c r="K373" s="236"/>
      <c r="L373" s="241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125</v>
      </c>
      <c r="AU373" s="245" t="s">
        <v>79</v>
      </c>
      <c r="AV373" s="14" t="s">
        <v>79</v>
      </c>
      <c r="AW373" s="14" t="s">
        <v>31</v>
      </c>
      <c r="AX373" s="14" t="s">
        <v>69</v>
      </c>
      <c r="AY373" s="245" t="s">
        <v>108</v>
      </c>
    </row>
    <row r="374" s="13" customFormat="1">
      <c r="A374" s="13"/>
      <c r="B374" s="224"/>
      <c r="C374" s="225"/>
      <c r="D374" s="226" t="s">
        <v>125</v>
      </c>
      <c r="E374" s="227" t="s">
        <v>19</v>
      </c>
      <c r="F374" s="228" t="s">
        <v>534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125</v>
      </c>
      <c r="AU374" s="234" t="s">
        <v>79</v>
      </c>
      <c r="AV374" s="13" t="s">
        <v>77</v>
      </c>
      <c r="AW374" s="13" t="s">
        <v>31</v>
      </c>
      <c r="AX374" s="13" t="s">
        <v>69</v>
      </c>
      <c r="AY374" s="234" t="s">
        <v>108</v>
      </c>
    </row>
    <row r="375" s="14" customFormat="1">
      <c r="A375" s="14"/>
      <c r="B375" s="235"/>
      <c r="C375" s="236"/>
      <c r="D375" s="226" t="s">
        <v>125</v>
      </c>
      <c r="E375" s="237" t="s">
        <v>19</v>
      </c>
      <c r="F375" s="238" t="s">
        <v>535</v>
      </c>
      <c r="G375" s="236"/>
      <c r="H375" s="239">
        <v>1.5</v>
      </c>
      <c r="I375" s="240"/>
      <c r="J375" s="236"/>
      <c r="K375" s="236"/>
      <c r="L375" s="241"/>
      <c r="M375" s="246"/>
      <c r="N375" s="247"/>
      <c r="O375" s="247"/>
      <c r="P375" s="247"/>
      <c r="Q375" s="247"/>
      <c r="R375" s="247"/>
      <c r="S375" s="247"/>
      <c r="T375" s="248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125</v>
      </c>
      <c r="AU375" s="245" t="s">
        <v>79</v>
      </c>
      <c r="AV375" s="14" t="s">
        <v>79</v>
      </c>
      <c r="AW375" s="14" t="s">
        <v>31</v>
      </c>
      <c r="AX375" s="14" t="s">
        <v>69</v>
      </c>
      <c r="AY375" s="245" t="s">
        <v>108</v>
      </c>
    </row>
    <row r="376" s="13" customFormat="1">
      <c r="A376" s="13"/>
      <c r="B376" s="224"/>
      <c r="C376" s="225"/>
      <c r="D376" s="226" t="s">
        <v>125</v>
      </c>
      <c r="E376" s="227" t="s">
        <v>19</v>
      </c>
      <c r="F376" s="228" t="s">
        <v>536</v>
      </c>
      <c r="G376" s="225"/>
      <c r="H376" s="227" t="s">
        <v>19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125</v>
      </c>
      <c r="AU376" s="234" t="s">
        <v>79</v>
      </c>
      <c r="AV376" s="13" t="s">
        <v>77</v>
      </c>
      <c r="AW376" s="13" t="s">
        <v>31</v>
      </c>
      <c r="AX376" s="13" t="s">
        <v>69</v>
      </c>
      <c r="AY376" s="234" t="s">
        <v>108</v>
      </c>
    </row>
    <row r="377" s="14" customFormat="1">
      <c r="A377" s="14"/>
      <c r="B377" s="235"/>
      <c r="C377" s="236"/>
      <c r="D377" s="226" t="s">
        <v>125</v>
      </c>
      <c r="E377" s="237" t="s">
        <v>19</v>
      </c>
      <c r="F377" s="238" t="s">
        <v>537</v>
      </c>
      <c r="G377" s="236"/>
      <c r="H377" s="239">
        <v>3.2799999999999998</v>
      </c>
      <c r="I377" s="240"/>
      <c r="J377" s="236"/>
      <c r="K377" s="236"/>
      <c r="L377" s="241"/>
      <c r="M377" s="246"/>
      <c r="N377" s="247"/>
      <c r="O377" s="247"/>
      <c r="P377" s="247"/>
      <c r="Q377" s="247"/>
      <c r="R377" s="247"/>
      <c r="S377" s="247"/>
      <c r="T377" s="24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125</v>
      </c>
      <c r="AU377" s="245" t="s">
        <v>79</v>
      </c>
      <c r="AV377" s="14" t="s">
        <v>79</v>
      </c>
      <c r="AW377" s="14" t="s">
        <v>31</v>
      </c>
      <c r="AX377" s="14" t="s">
        <v>69</v>
      </c>
      <c r="AY377" s="245" t="s">
        <v>108</v>
      </c>
    </row>
    <row r="378" s="13" customFormat="1">
      <c r="A378" s="13"/>
      <c r="B378" s="224"/>
      <c r="C378" s="225"/>
      <c r="D378" s="226" t="s">
        <v>125</v>
      </c>
      <c r="E378" s="227" t="s">
        <v>19</v>
      </c>
      <c r="F378" s="228" t="s">
        <v>538</v>
      </c>
      <c r="G378" s="225"/>
      <c r="H378" s="227" t="s">
        <v>19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125</v>
      </c>
      <c r="AU378" s="234" t="s">
        <v>79</v>
      </c>
      <c r="AV378" s="13" t="s">
        <v>77</v>
      </c>
      <c r="AW378" s="13" t="s">
        <v>31</v>
      </c>
      <c r="AX378" s="13" t="s">
        <v>69</v>
      </c>
      <c r="AY378" s="234" t="s">
        <v>108</v>
      </c>
    </row>
    <row r="379" s="14" customFormat="1">
      <c r="A379" s="14"/>
      <c r="B379" s="235"/>
      <c r="C379" s="236"/>
      <c r="D379" s="226" t="s">
        <v>125</v>
      </c>
      <c r="E379" s="237" t="s">
        <v>19</v>
      </c>
      <c r="F379" s="238" t="s">
        <v>539</v>
      </c>
      <c r="G379" s="236"/>
      <c r="H379" s="239">
        <v>2.27</v>
      </c>
      <c r="I379" s="240"/>
      <c r="J379" s="236"/>
      <c r="K379" s="236"/>
      <c r="L379" s="241"/>
      <c r="M379" s="246"/>
      <c r="N379" s="247"/>
      <c r="O379" s="247"/>
      <c r="P379" s="247"/>
      <c r="Q379" s="247"/>
      <c r="R379" s="247"/>
      <c r="S379" s="247"/>
      <c r="T379" s="24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125</v>
      </c>
      <c r="AU379" s="245" t="s">
        <v>79</v>
      </c>
      <c r="AV379" s="14" t="s">
        <v>79</v>
      </c>
      <c r="AW379" s="14" t="s">
        <v>31</v>
      </c>
      <c r="AX379" s="14" t="s">
        <v>69</v>
      </c>
      <c r="AY379" s="245" t="s">
        <v>108</v>
      </c>
    </row>
    <row r="380" s="13" customFormat="1">
      <c r="A380" s="13"/>
      <c r="B380" s="224"/>
      <c r="C380" s="225"/>
      <c r="D380" s="226" t="s">
        <v>125</v>
      </c>
      <c r="E380" s="227" t="s">
        <v>19</v>
      </c>
      <c r="F380" s="228" t="s">
        <v>540</v>
      </c>
      <c r="G380" s="225"/>
      <c r="H380" s="227" t="s">
        <v>19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125</v>
      </c>
      <c r="AU380" s="234" t="s">
        <v>79</v>
      </c>
      <c r="AV380" s="13" t="s">
        <v>77</v>
      </c>
      <c r="AW380" s="13" t="s">
        <v>31</v>
      </c>
      <c r="AX380" s="13" t="s">
        <v>69</v>
      </c>
      <c r="AY380" s="234" t="s">
        <v>108</v>
      </c>
    </row>
    <row r="381" s="14" customFormat="1">
      <c r="A381" s="14"/>
      <c r="B381" s="235"/>
      <c r="C381" s="236"/>
      <c r="D381" s="226" t="s">
        <v>125</v>
      </c>
      <c r="E381" s="237" t="s">
        <v>19</v>
      </c>
      <c r="F381" s="238" t="s">
        <v>541</v>
      </c>
      <c r="G381" s="236"/>
      <c r="H381" s="239">
        <v>2.3199999999999998</v>
      </c>
      <c r="I381" s="240"/>
      <c r="J381" s="236"/>
      <c r="K381" s="236"/>
      <c r="L381" s="241"/>
      <c r="M381" s="246"/>
      <c r="N381" s="247"/>
      <c r="O381" s="247"/>
      <c r="P381" s="247"/>
      <c r="Q381" s="247"/>
      <c r="R381" s="247"/>
      <c r="S381" s="247"/>
      <c r="T381" s="24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125</v>
      </c>
      <c r="AU381" s="245" t="s">
        <v>79</v>
      </c>
      <c r="AV381" s="14" t="s">
        <v>79</v>
      </c>
      <c r="AW381" s="14" t="s">
        <v>31</v>
      </c>
      <c r="AX381" s="14" t="s">
        <v>69</v>
      </c>
      <c r="AY381" s="245" t="s">
        <v>108</v>
      </c>
    </row>
    <row r="382" s="13" customFormat="1">
      <c r="A382" s="13"/>
      <c r="B382" s="224"/>
      <c r="C382" s="225"/>
      <c r="D382" s="226" t="s">
        <v>125</v>
      </c>
      <c r="E382" s="227" t="s">
        <v>19</v>
      </c>
      <c r="F382" s="228" t="s">
        <v>542</v>
      </c>
      <c r="G382" s="225"/>
      <c r="H382" s="227" t="s">
        <v>19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125</v>
      </c>
      <c r="AU382" s="234" t="s">
        <v>79</v>
      </c>
      <c r="AV382" s="13" t="s">
        <v>77</v>
      </c>
      <c r="AW382" s="13" t="s">
        <v>31</v>
      </c>
      <c r="AX382" s="13" t="s">
        <v>69</v>
      </c>
      <c r="AY382" s="234" t="s">
        <v>108</v>
      </c>
    </row>
    <row r="383" s="14" customFormat="1">
      <c r="A383" s="14"/>
      <c r="B383" s="235"/>
      <c r="C383" s="236"/>
      <c r="D383" s="226" t="s">
        <v>125</v>
      </c>
      <c r="E383" s="237" t="s">
        <v>19</v>
      </c>
      <c r="F383" s="238" t="s">
        <v>543</v>
      </c>
      <c r="G383" s="236"/>
      <c r="H383" s="239">
        <v>0.48999999999999999</v>
      </c>
      <c r="I383" s="240"/>
      <c r="J383" s="236"/>
      <c r="K383" s="236"/>
      <c r="L383" s="241"/>
      <c r="M383" s="246"/>
      <c r="N383" s="247"/>
      <c r="O383" s="247"/>
      <c r="P383" s="247"/>
      <c r="Q383" s="247"/>
      <c r="R383" s="247"/>
      <c r="S383" s="247"/>
      <c r="T383" s="24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125</v>
      </c>
      <c r="AU383" s="245" t="s">
        <v>79</v>
      </c>
      <c r="AV383" s="14" t="s">
        <v>79</v>
      </c>
      <c r="AW383" s="14" t="s">
        <v>31</v>
      </c>
      <c r="AX383" s="14" t="s">
        <v>69</v>
      </c>
      <c r="AY383" s="245" t="s">
        <v>108</v>
      </c>
    </row>
    <row r="384" s="13" customFormat="1">
      <c r="A384" s="13"/>
      <c r="B384" s="224"/>
      <c r="C384" s="225"/>
      <c r="D384" s="226" t="s">
        <v>125</v>
      </c>
      <c r="E384" s="227" t="s">
        <v>19</v>
      </c>
      <c r="F384" s="228" t="s">
        <v>544</v>
      </c>
      <c r="G384" s="225"/>
      <c r="H384" s="227" t="s">
        <v>19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125</v>
      </c>
      <c r="AU384" s="234" t="s">
        <v>79</v>
      </c>
      <c r="AV384" s="13" t="s">
        <v>77</v>
      </c>
      <c r="AW384" s="13" t="s">
        <v>31</v>
      </c>
      <c r="AX384" s="13" t="s">
        <v>69</v>
      </c>
      <c r="AY384" s="234" t="s">
        <v>108</v>
      </c>
    </row>
    <row r="385" s="14" customFormat="1">
      <c r="A385" s="14"/>
      <c r="B385" s="235"/>
      <c r="C385" s="236"/>
      <c r="D385" s="226" t="s">
        <v>125</v>
      </c>
      <c r="E385" s="237" t="s">
        <v>19</v>
      </c>
      <c r="F385" s="238" t="s">
        <v>545</v>
      </c>
      <c r="G385" s="236"/>
      <c r="H385" s="239">
        <v>2.8399999999999999</v>
      </c>
      <c r="I385" s="240"/>
      <c r="J385" s="236"/>
      <c r="K385" s="236"/>
      <c r="L385" s="241"/>
      <c r="M385" s="246"/>
      <c r="N385" s="247"/>
      <c r="O385" s="247"/>
      <c r="P385" s="247"/>
      <c r="Q385" s="247"/>
      <c r="R385" s="247"/>
      <c r="S385" s="247"/>
      <c r="T385" s="24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125</v>
      </c>
      <c r="AU385" s="245" t="s">
        <v>79</v>
      </c>
      <c r="AV385" s="14" t="s">
        <v>79</v>
      </c>
      <c r="AW385" s="14" t="s">
        <v>31</v>
      </c>
      <c r="AX385" s="14" t="s">
        <v>69</v>
      </c>
      <c r="AY385" s="245" t="s">
        <v>108</v>
      </c>
    </row>
    <row r="386" s="13" customFormat="1">
      <c r="A386" s="13"/>
      <c r="B386" s="224"/>
      <c r="C386" s="225"/>
      <c r="D386" s="226" t="s">
        <v>125</v>
      </c>
      <c r="E386" s="227" t="s">
        <v>19</v>
      </c>
      <c r="F386" s="228" t="s">
        <v>546</v>
      </c>
      <c r="G386" s="225"/>
      <c r="H386" s="227" t="s">
        <v>19</v>
      </c>
      <c r="I386" s="229"/>
      <c r="J386" s="225"/>
      <c r="K386" s="225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125</v>
      </c>
      <c r="AU386" s="234" t="s">
        <v>79</v>
      </c>
      <c r="AV386" s="13" t="s">
        <v>77</v>
      </c>
      <c r="AW386" s="13" t="s">
        <v>31</v>
      </c>
      <c r="AX386" s="13" t="s">
        <v>69</v>
      </c>
      <c r="AY386" s="234" t="s">
        <v>108</v>
      </c>
    </row>
    <row r="387" s="14" customFormat="1">
      <c r="A387" s="14"/>
      <c r="B387" s="235"/>
      <c r="C387" s="236"/>
      <c r="D387" s="226" t="s">
        <v>125</v>
      </c>
      <c r="E387" s="237" t="s">
        <v>19</v>
      </c>
      <c r="F387" s="238" t="s">
        <v>547</v>
      </c>
      <c r="G387" s="236"/>
      <c r="H387" s="239">
        <v>1.02</v>
      </c>
      <c r="I387" s="240"/>
      <c r="J387" s="236"/>
      <c r="K387" s="236"/>
      <c r="L387" s="241"/>
      <c r="M387" s="246"/>
      <c r="N387" s="247"/>
      <c r="O387" s="247"/>
      <c r="P387" s="247"/>
      <c r="Q387" s="247"/>
      <c r="R387" s="247"/>
      <c r="S387" s="247"/>
      <c r="T387" s="24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125</v>
      </c>
      <c r="AU387" s="245" t="s">
        <v>79</v>
      </c>
      <c r="AV387" s="14" t="s">
        <v>79</v>
      </c>
      <c r="AW387" s="14" t="s">
        <v>31</v>
      </c>
      <c r="AX387" s="14" t="s">
        <v>69</v>
      </c>
      <c r="AY387" s="245" t="s">
        <v>108</v>
      </c>
    </row>
    <row r="388" s="13" customFormat="1">
      <c r="A388" s="13"/>
      <c r="B388" s="224"/>
      <c r="C388" s="225"/>
      <c r="D388" s="226" t="s">
        <v>125</v>
      </c>
      <c r="E388" s="227" t="s">
        <v>19</v>
      </c>
      <c r="F388" s="228" t="s">
        <v>548</v>
      </c>
      <c r="G388" s="225"/>
      <c r="H388" s="227" t="s">
        <v>19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125</v>
      </c>
      <c r="AU388" s="234" t="s">
        <v>79</v>
      </c>
      <c r="AV388" s="13" t="s">
        <v>77</v>
      </c>
      <c r="AW388" s="13" t="s">
        <v>31</v>
      </c>
      <c r="AX388" s="13" t="s">
        <v>69</v>
      </c>
      <c r="AY388" s="234" t="s">
        <v>108</v>
      </c>
    </row>
    <row r="389" s="14" customFormat="1">
      <c r="A389" s="14"/>
      <c r="B389" s="235"/>
      <c r="C389" s="236"/>
      <c r="D389" s="226" t="s">
        <v>125</v>
      </c>
      <c r="E389" s="237" t="s">
        <v>19</v>
      </c>
      <c r="F389" s="238" t="s">
        <v>549</v>
      </c>
      <c r="G389" s="236"/>
      <c r="H389" s="239">
        <v>3.3399999999999999</v>
      </c>
      <c r="I389" s="240"/>
      <c r="J389" s="236"/>
      <c r="K389" s="236"/>
      <c r="L389" s="241"/>
      <c r="M389" s="246"/>
      <c r="N389" s="247"/>
      <c r="O389" s="247"/>
      <c r="P389" s="247"/>
      <c r="Q389" s="247"/>
      <c r="R389" s="247"/>
      <c r="S389" s="247"/>
      <c r="T389" s="24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125</v>
      </c>
      <c r="AU389" s="245" t="s">
        <v>79</v>
      </c>
      <c r="AV389" s="14" t="s">
        <v>79</v>
      </c>
      <c r="AW389" s="14" t="s">
        <v>31</v>
      </c>
      <c r="AX389" s="14" t="s">
        <v>69</v>
      </c>
      <c r="AY389" s="245" t="s">
        <v>108</v>
      </c>
    </row>
    <row r="390" s="15" customFormat="1">
      <c r="A390" s="15"/>
      <c r="B390" s="249"/>
      <c r="C390" s="250"/>
      <c r="D390" s="226" t="s">
        <v>125</v>
      </c>
      <c r="E390" s="251" t="s">
        <v>19</v>
      </c>
      <c r="F390" s="252" t="s">
        <v>168</v>
      </c>
      <c r="G390" s="250"/>
      <c r="H390" s="253">
        <v>20.550000000000001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9" t="s">
        <v>125</v>
      </c>
      <c r="AU390" s="259" t="s">
        <v>79</v>
      </c>
      <c r="AV390" s="15" t="s">
        <v>114</v>
      </c>
      <c r="AW390" s="15" t="s">
        <v>31</v>
      </c>
      <c r="AX390" s="15" t="s">
        <v>77</v>
      </c>
      <c r="AY390" s="259" t="s">
        <v>108</v>
      </c>
    </row>
    <row r="391" s="2" customFormat="1" ht="24.15" customHeight="1">
      <c r="A391" s="40"/>
      <c r="B391" s="41"/>
      <c r="C391" s="204" t="s">
        <v>550</v>
      </c>
      <c r="D391" s="204" t="s">
        <v>109</v>
      </c>
      <c r="E391" s="205" t="s">
        <v>551</v>
      </c>
      <c r="F391" s="206" t="s">
        <v>552</v>
      </c>
      <c r="G391" s="207" t="s">
        <v>497</v>
      </c>
      <c r="H391" s="282"/>
      <c r="I391" s="209"/>
      <c r="J391" s="210">
        <f>ROUND(I391*H391,2)</f>
        <v>0</v>
      </c>
      <c r="K391" s="206" t="s">
        <v>120</v>
      </c>
      <c r="L391" s="46"/>
      <c r="M391" s="211" t="s">
        <v>19</v>
      </c>
      <c r="N391" s="212" t="s">
        <v>40</v>
      </c>
      <c r="O391" s="86"/>
      <c r="P391" s="213">
        <f>O391*H391</f>
        <v>0</v>
      </c>
      <c r="Q391" s="213">
        <v>0</v>
      </c>
      <c r="R391" s="213">
        <f>Q391*H391</f>
        <v>0</v>
      </c>
      <c r="S391" s="213">
        <v>0</v>
      </c>
      <c r="T391" s="214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5" t="s">
        <v>249</v>
      </c>
      <c r="AT391" s="215" t="s">
        <v>109</v>
      </c>
      <c r="AU391" s="215" t="s">
        <v>79</v>
      </c>
      <c r="AY391" s="19" t="s">
        <v>108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9" t="s">
        <v>77</v>
      </c>
      <c r="BK391" s="216">
        <f>ROUND(I391*H391,2)</f>
        <v>0</v>
      </c>
      <c r="BL391" s="19" t="s">
        <v>249</v>
      </c>
      <c r="BM391" s="215" t="s">
        <v>553</v>
      </c>
    </row>
    <row r="392" s="2" customFormat="1">
      <c r="A392" s="40"/>
      <c r="B392" s="41"/>
      <c r="C392" s="42"/>
      <c r="D392" s="219" t="s">
        <v>123</v>
      </c>
      <c r="E392" s="42"/>
      <c r="F392" s="220" t="s">
        <v>554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123</v>
      </c>
      <c r="AU392" s="19" t="s">
        <v>79</v>
      </c>
    </row>
    <row r="393" s="12" customFormat="1" ht="22.8" customHeight="1">
      <c r="A393" s="12"/>
      <c r="B393" s="190"/>
      <c r="C393" s="191"/>
      <c r="D393" s="192" t="s">
        <v>68</v>
      </c>
      <c r="E393" s="217" t="s">
        <v>555</v>
      </c>
      <c r="F393" s="217" t="s">
        <v>556</v>
      </c>
      <c r="G393" s="191"/>
      <c r="H393" s="191"/>
      <c r="I393" s="194"/>
      <c r="J393" s="218">
        <f>BK393</f>
        <v>0</v>
      </c>
      <c r="K393" s="191"/>
      <c r="L393" s="196"/>
      <c r="M393" s="197"/>
      <c r="N393" s="198"/>
      <c r="O393" s="198"/>
      <c r="P393" s="199">
        <f>SUM(P394:P398)</f>
        <v>0</v>
      </c>
      <c r="Q393" s="198"/>
      <c r="R393" s="199">
        <f>SUM(R394:R398)</f>
        <v>0</v>
      </c>
      <c r="S393" s="198"/>
      <c r="T393" s="200">
        <f>SUM(T394:T398)</f>
        <v>0.034641899999999996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1" t="s">
        <v>79</v>
      </c>
      <c r="AT393" s="202" t="s">
        <v>68</v>
      </c>
      <c r="AU393" s="202" t="s">
        <v>77</v>
      </c>
      <c r="AY393" s="201" t="s">
        <v>108</v>
      </c>
      <c r="BK393" s="203">
        <f>SUM(BK394:BK398)</f>
        <v>0</v>
      </c>
    </row>
    <row r="394" s="2" customFormat="1" ht="16.5" customHeight="1">
      <c r="A394" s="40"/>
      <c r="B394" s="41"/>
      <c r="C394" s="204" t="s">
        <v>557</v>
      </c>
      <c r="D394" s="204" t="s">
        <v>109</v>
      </c>
      <c r="E394" s="205" t="s">
        <v>558</v>
      </c>
      <c r="F394" s="206" t="s">
        <v>559</v>
      </c>
      <c r="G394" s="207" t="s">
        <v>154</v>
      </c>
      <c r="H394" s="208">
        <v>3.1549999999999998</v>
      </c>
      <c r="I394" s="209"/>
      <c r="J394" s="210">
        <f>ROUND(I394*H394,2)</f>
        <v>0</v>
      </c>
      <c r="K394" s="206" t="s">
        <v>120</v>
      </c>
      <c r="L394" s="46"/>
      <c r="M394" s="211" t="s">
        <v>19</v>
      </c>
      <c r="N394" s="212" t="s">
        <v>40</v>
      </c>
      <c r="O394" s="86"/>
      <c r="P394" s="213">
        <f>O394*H394</f>
        <v>0</v>
      </c>
      <c r="Q394" s="213">
        <v>0</v>
      </c>
      <c r="R394" s="213">
        <f>Q394*H394</f>
        <v>0</v>
      </c>
      <c r="S394" s="213">
        <v>0.01098</v>
      </c>
      <c r="T394" s="214">
        <f>S394*H394</f>
        <v>0.034641899999999996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5" t="s">
        <v>249</v>
      </c>
      <c r="AT394" s="215" t="s">
        <v>109</v>
      </c>
      <c r="AU394" s="215" t="s">
        <v>79</v>
      </c>
      <c r="AY394" s="19" t="s">
        <v>108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9" t="s">
        <v>77</v>
      </c>
      <c r="BK394" s="216">
        <f>ROUND(I394*H394,2)</f>
        <v>0</v>
      </c>
      <c r="BL394" s="19" t="s">
        <v>249</v>
      </c>
      <c r="BM394" s="215" t="s">
        <v>560</v>
      </c>
    </row>
    <row r="395" s="2" customFormat="1">
      <c r="A395" s="40"/>
      <c r="B395" s="41"/>
      <c r="C395" s="42"/>
      <c r="D395" s="219" t="s">
        <v>123</v>
      </c>
      <c r="E395" s="42"/>
      <c r="F395" s="220" t="s">
        <v>561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123</v>
      </c>
      <c r="AU395" s="19" t="s">
        <v>79</v>
      </c>
    </row>
    <row r="396" s="13" customFormat="1">
      <c r="A396" s="13"/>
      <c r="B396" s="224"/>
      <c r="C396" s="225"/>
      <c r="D396" s="226" t="s">
        <v>125</v>
      </c>
      <c r="E396" s="227" t="s">
        <v>19</v>
      </c>
      <c r="F396" s="228" t="s">
        <v>562</v>
      </c>
      <c r="G396" s="225"/>
      <c r="H396" s="227" t="s">
        <v>19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125</v>
      </c>
      <c r="AU396" s="234" t="s">
        <v>79</v>
      </c>
      <c r="AV396" s="13" t="s">
        <v>77</v>
      </c>
      <c r="AW396" s="13" t="s">
        <v>31</v>
      </c>
      <c r="AX396" s="13" t="s">
        <v>69</v>
      </c>
      <c r="AY396" s="234" t="s">
        <v>108</v>
      </c>
    </row>
    <row r="397" s="13" customFormat="1">
      <c r="A397" s="13"/>
      <c r="B397" s="224"/>
      <c r="C397" s="225"/>
      <c r="D397" s="226" t="s">
        <v>125</v>
      </c>
      <c r="E397" s="227" t="s">
        <v>19</v>
      </c>
      <c r="F397" s="228" t="s">
        <v>563</v>
      </c>
      <c r="G397" s="225"/>
      <c r="H397" s="227" t="s">
        <v>19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125</v>
      </c>
      <c r="AU397" s="234" t="s">
        <v>79</v>
      </c>
      <c r="AV397" s="13" t="s">
        <v>77</v>
      </c>
      <c r="AW397" s="13" t="s">
        <v>31</v>
      </c>
      <c r="AX397" s="13" t="s">
        <v>69</v>
      </c>
      <c r="AY397" s="234" t="s">
        <v>108</v>
      </c>
    </row>
    <row r="398" s="14" customFormat="1">
      <c r="A398" s="14"/>
      <c r="B398" s="235"/>
      <c r="C398" s="236"/>
      <c r="D398" s="226" t="s">
        <v>125</v>
      </c>
      <c r="E398" s="237" t="s">
        <v>19</v>
      </c>
      <c r="F398" s="238" t="s">
        <v>564</v>
      </c>
      <c r="G398" s="236"/>
      <c r="H398" s="239">
        <v>3.1549999999999998</v>
      </c>
      <c r="I398" s="240"/>
      <c r="J398" s="236"/>
      <c r="K398" s="236"/>
      <c r="L398" s="241"/>
      <c r="M398" s="246"/>
      <c r="N398" s="247"/>
      <c r="O398" s="247"/>
      <c r="P398" s="247"/>
      <c r="Q398" s="247"/>
      <c r="R398" s="247"/>
      <c r="S398" s="247"/>
      <c r="T398" s="24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5" t="s">
        <v>125</v>
      </c>
      <c r="AU398" s="245" t="s">
        <v>79</v>
      </c>
      <c r="AV398" s="14" t="s">
        <v>79</v>
      </c>
      <c r="AW398" s="14" t="s">
        <v>31</v>
      </c>
      <c r="AX398" s="14" t="s">
        <v>77</v>
      </c>
      <c r="AY398" s="245" t="s">
        <v>108</v>
      </c>
    </row>
    <row r="399" s="12" customFormat="1" ht="22.8" customHeight="1">
      <c r="A399" s="12"/>
      <c r="B399" s="190"/>
      <c r="C399" s="191"/>
      <c r="D399" s="192" t="s">
        <v>68</v>
      </c>
      <c r="E399" s="217" t="s">
        <v>565</v>
      </c>
      <c r="F399" s="217" t="s">
        <v>566</v>
      </c>
      <c r="G399" s="191"/>
      <c r="H399" s="191"/>
      <c r="I399" s="194"/>
      <c r="J399" s="218">
        <f>BK399</f>
        <v>0</v>
      </c>
      <c r="K399" s="191"/>
      <c r="L399" s="196"/>
      <c r="M399" s="197"/>
      <c r="N399" s="198"/>
      <c r="O399" s="198"/>
      <c r="P399" s="199">
        <f>SUM(P400:P422)</f>
        <v>0</v>
      </c>
      <c r="Q399" s="198"/>
      <c r="R399" s="199">
        <f>SUM(R400:R422)</f>
        <v>0.02012166</v>
      </c>
      <c r="S399" s="198"/>
      <c r="T399" s="200">
        <f>SUM(T400:T422)</f>
        <v>0.20432000000000003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1" t="s">
        <v>79</v>
      </c>
      <c r="AT399" s="202" t="s">
        <v>68</v>
      </c>
      <c r="AU399" s="202" t="s">
        <v>77</v>
      </c>
      <c r="AY399" s="201" t="s">
        <v>108</v>
      </c>
      <c r="BK399" s="203">
        <f>SUM(BK400:BK422)</f>
        <v>0</v>
      </c>
    </row>
    <row r="400" s="2" customFormat="1" ht="16.5" customHeight="1">
      <c r="A400" s="40"/>
      <c r="B400" s="41"/>
      <c r="C400" s="204" t="s">
        <v>567</v>
      </c>
      <c r="D400" s="204" t="s">
        <v>109</v>
      </c>
      <c r="E400" s="205" t="s">
        <v>568</v>
      </c>
      <c r="F400" s="206" t="s">
        <v>569</v>
      </c>
      <c r="G400" s="207" t="s">
        <v>154</v>
      </c>
      <c r="H400" s="208">
        <v>8.1660000000000004</v>
      </c>
      <c r="I400" s="209"/>
      <c r="J400" s="210">
        <f>ROUND(I400*H400,2)</f>
        <v>0</v>
      </c>
      <c r="K400" s="206" t="s">
        <v>120</v>
      </c>
      <c r="L400" s="46"/>
      <c r="M400" s="211" t="s">
        <v>19</v>
      </c>
      <c r="N400" s="212" t="s">
        <v>40</v>
      </c>
      <c r="O400" s="86"/>
      <c r="P400" s="213">
        <f>O400*H400</f>
        <v>0</v>
      </c>
      <c r="Q400" s="213">
        <v>0</v>
      </c>
      <c r="R400" s="213">
        <f>Q400*H400</f>
        <v>0</v>
      </c>
      <c r="S400" s="213">
        <v>0.02</v>
      </c>
      <c r="T400" s="214">
        <f>S400*H400</f>
        <v>0.16332000000000002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5" t="s">
        <v>249</v>
      </c>
      <c r="AT400" s="215" t="s">
        <v>109</v>
      </c>
      <c r="AU400" s="215" t="s">
        <v>79</v>
      </c>
      <c r="AY400" s="19" t="s">
        <v>108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9" t="s">
        <v>77</v>
      </c>
      <c r="BK400" s="216">
        <f>ROUND(I400*H400,2)</f>
        <v>0</v>
      </c>
      <c r="BL400" s="19" t="s">
        <v>249</v>
      </c>
      <c r="BM400" s="215" t="s">
        <v>570</v>
      </c>
    </row>
    <row r="401" s="2" customFormat="1">
      <c r="A401" s="40"/>
      <c r="B401" s="41"/>
      <c r="C401" s="42"/>
      <c r="D401" s="219" t="s">
        <v>123</v>
      </c>
      <c r="E401" s="42"/>
      <c r="F401" s="220" t="s">
        <v>571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123</v>
      </c>
      <c r="AU401" s="19" t="s">
        <v>79</v>
      </c>
    </row>
    <row r="402" s="13" customFormat="1">
      <c r="A402" s="13"/>
      <c r="B402" s="224"/>
      <c r="C402" s="225"/>
      <c r="D402" s="226" t="s">
        <v>125</v>
      </c>
      <c r="E402" s="227" t="s">
        <v>19</v>
      </c>
      <c r="F402" s="228" t="s">
        <v>572</v>
      </c>
      <c r="G402" s="225"/>
      <c r="H402" s="227" t="s">
        <v>19</v>
      </c>
      <c r="I402" s="229"/>
      <c r="J402" s="225"/>
      <c r="K402" s="225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125</v>
      </c>
      <c r="AU402" s="234" t="s">
        <v>79</v>
      </c>
      <c r="AV402" s="13" t="s">
        <v>77</v>
      </c>
      <c r="AW402" s="13" t="s">
        <v>31</v>
      </c>
      <c r="AX402" s="13" t="s">
        <v>69</v>
      </c>
      <c r="AY402" s="234" t="s">
        <v>108</v>
      </c>
    </row>
    <row r="403" s="14" customFormat="1">
      <c r="A403" s="14"/>
      <c r="B403" s="235"/>
      <c r="C403" s="236"/>
      <c r="D403" s="226" t="s">
        <v>125</v>
      </c>
      <c r="E403" s="237" t="s">
        <v>19</v>
      </c>
      <c r="F403" s="238" t="s">
        <v>573</v>
      </c>
      <c r="G403" s="236"/>
      <c r="H403" s="239">
        <v>8.1660000000000004</v>
      </c>
      <c r="I403" s="240"/>
      <c r="J403" s="236"/>
      <c r="K403" s="236"/>
      <c r="L403" s="241"/>
      <c r="M403" s="246"/>
      <c r="N403" s="247"/>
      <c r="O403" s="247"/>
      <c r="P403" s="247"/>
      <c r="Q403" s="247"/>
      <c r="R403" s="247"/>
      <c r="S403" s="247"/>
      <c r="T403" s="24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125</v>
      </c>
      <c r="AU403" s="245" t="s">
        <v>79</v>
      </c>
      <c r="AV403" s="14" t="s">
        <v>79</v>
      </c>
      <c r="AW403" s="14" t="s">
        <v>31</v>
      </c>
      <c r="AX403" s="14" t="s">
        <v>77</v>
      </c>
      <c r="AY403" s="245" t="s">
        <v>108</v>
      </c>
    </row>
    <row r="404" s="2" customFormat="1" ht="16.5" customHeight="1">
      <c r="A404" s="40"/>
      <c r="B404" s="41"/>
      <c r="C404" s="204" t="s">
        <v>574</v>
      </c>
      <c r="D404" s="204" t="s">
        <v>109</v>
      </c>
      <c r="E404" s="205" t="s">
        <v>575</v>
      </c>
      <c r="F404" s="206" t="s">
        <v>576</v>
      </c>
      <c r="G404" s="207" t="s">
        <v>154</v>
      </c>
      <c r="H404" s="208">
        <v>8.1660000000000004</v>
      </c>
      <c r="I404" s="209"/>
      <c r="J404" s="210">
        <f>ROUND(I404*H404,2)</f>
        <v>0</v>
      </c>
      <c r="K404" s="206" t="s">
        <v>120</v>
      </c>
      <c r="L404" s="46"/>
      <c r="M404" s="211" t="s">
        <v>19</v>
      </c>
      <c r="N404" s="212" t="s">
        <v>40</v>
      </c>
      <c r="O404" s="86"/>
      <c r="P404" s="213">
        <f>O404*H404</f>
        <v>0</v>
      </c>
      <c r="Q404" s="213">
        <v>1.0000000000000001E-05</v>
      </c>
      <c r="R404" s="213">
        <f>Q404*H404</f>
        <v>8.1660000000000014E-05</v>
      </c>
      <c r="S404" s="213">
        <v>0</v>
      </c>
      <c r="T404" s="21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5" t="s">
        <v>249</v>
      </c>
      <c r="AT404" s="215" t="s">
        <v>109</v>
      </c>
      <c r="AU404" s="215" t="s">
        <v>79</v>
      </c>
      <c r="AY404" s="19" t="s">
        <v>108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9" t="s">
        <v>77</v>
      </c>
      <c r="BK404" s="216">
        <f>ROUND(I404*H404,2)</f>
        <v>0</v>
      </c>
      <c r="BL404" s="19" t="s">
        <v>249</v>
      </c>
      <c r="BM404" s="215" t="s">
        <v>577</v>
      </c>
    </row>
    <row r="405" s="2" customFormat="1">
      <c r="A405" s="40"/>
      <c r="B405" s="41"/>
      <c r="C405" s="42"/>
      <c r="D405" s="219" t="s">
        <v>123</v>
      </c>
      <c r="E405" s="42"/>
      <c r="F405" s="220" t="s">
        <v>578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123</v>
      </c>
      <c r="AU405" s="19" t="s">
        <v>79</v>
      </c>
    </row>
    <row r="406" s="13" customFormat="1">
      <c r="A406" s="13"/>
      <c r="B406" s="224"/>
      <c r="C406" s="225"/>
      <c r="D406" s="226" t="s">
        <v>125</v>
      </c>
      <c r="E406" s="227" t="s">
        <v>19</v>
      </c>
      <c r="F406" s="228" t="s">
        <v>579</v>
      </c>
      <c r="G406" s="225"/>
      <c r="H406" s="227" t="s">
        <v>19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125</v>
      </c>
      <c r="AU406" s="234" t="s">
        <v>79</v>
      </c>
      <c r="AV406" s="13" t="s">
        <v>77</v>
      </c>
      <c r="AW406" s="13" t="s">
        <v>31</v>
      </c>
      <c r="AX406" s="13" t="s">
        <v>69</v>
      </c>
      <c r="AY406" s="234" t="s">
        <v>108</v>
      </c>
    </row>
    <row r="407" s="14" customFormat="1">
      <c r="A407" s="14"/>
      <c r="B407" s="235"/>
      <c r="C407" s="236"/>
      <c r="D407" s="226" t="s">
        <v>125</v>
      </c>
      <c r="E407" s="237" t="s">
        <v>19</v>
      </c>
      <c r="F407" s="238" t="s">
        <v>573</v>
      </c>
      <c r="G407" s="236"/>
      <c r="H407" s="239">
        <v>8.1660000000000004</v>
      </c>
      <c r="I407" s="240"/>
      <c r="J407" s="236"/>
      <c r="K407" s="236"/>
      <c r="L407" s="241"/>
      <c r="M407" s="246"/>
      <c r="N407" s="247"/>
      <c r="O407" s="247"/>
      <c r="P407" s="247"/>
      <c r="Q407" s="247"/>
      <c r="R407" s="247"/>
      <c r="S407" s="247"/>
      <c r="T407" s="24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125</v>
      </c>
      <c r="AU407" s="245" t="s">
        <v>79</v>
      </c>
      <c r="AV407" s="14" t="s">
        <v>79</v>
      </c>
      <c r="AW407" s="14" t="s">
        <v>31</v>
      </c>
      <c r="AX407" s="14" t="s">
        <v>77</v>
      </c>
      <c r="AY407" s="245" t="s">
        <v>108</v>
      </c>
    </row>
    <row r="408" s="2" customFormat="1" ht="24.15" customHeight="1">
      <c r="A408" s="40"/>
      <c r="B408" s="41"/>
      <c r="C408" s="204" t="s">
        <v>580</v>
      </c>
      <c r="D408" s="204" t="s">
        <v>109</v>
      </c>
      <c r="E408" s="205" t="s">
        <v>581</v>
      </c>
      <c r="F408" s="206" t="s">
        <v>582</v>
      </c>
      <c r="G408" s="207" t="s">
        <v>323</v>
      </c>
      <c r="H408" s="208">
        <v>1</v>
      </c>
      <c r="I408" s="209"/>
      <c r="J408" s="210">
        <f>ROUND(I408*H408,2)</f>
        <v>0</v>
      </c>
      <c r="K408" s="206" t="s">
        <v>120</v>
      </c>
      <c r="L408" s="46"/>
      <c r="M408" s="211" t="s">
        <v>19</v>
      </c>
      <c r="N408" s="212" t="s">
        <v>40</v>
      </c>
      <c r="O408" s="86"/>
      <c r="P408" s="213">
        <f>O408*H408</f>
        <v>0</v>
      </c>
      <c r="Q408" s="213">
        <v>4.0000000000000003E-05</v>
      </c>
      <c r="R408" s="213">
        <f>Q408*H408</f>
        <v>4.0000000000000003E-05</v>
      </c>
      <c r="S408" s="213">
        <v>0</v>
      </c>
      <c r="T408" s="21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5" t="s">
        <v>249</v>
      </c>
      <c r="AT408" s="215" t="s">
        <v>109</v>
      </c>
      <c r="AU408" s="215" t="s">
        <v>79</v>
      </c>
      <c r="AY408" s="19" t="s">
        <v>108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9" t="s">
        <v>77</v>
      </c>
      <c r="BK408" s="216">
        <f>ROUND(I408*H408,2)</f>
        <v>0</v>
      </c>
      <c r="BL408" s="19" t="s">
        <v>249</v>
      </c>
      <c r="BM408" s="215" t="s">
        <v>583</v>
      </c>
    </row>
    <row r="409" s="2" customFormat="1">
      <c r="A409" s="40"/>
      <c r="B409" s="41"/>
      <c r="C409" s="42"/>
      <c r="D409" s="219" t="s">
        <v>123</v>
      </c>
      <c r="E409" s="42"/>
      <c r="F409" s="220" t="s">
        <v>584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123</v>
      </c>
      <c r="AU409" s="19" t="s">
        <v>79</v>
      </c>
    </row>
    <row r="410" s="13" customFormat="1">
      <c r="A410" s="13"/>
      <c r="B410" s="224"/>
      <c r="C410" s="225"/>
      <c r="D410" s="226" t="s">
        <v>125</v>
      </c>
      <c r="E410" s="227" t="s">
        <v>19</v>
      </c>
      <c r="F410" s="228" t="s">
        <v>585</v>
      </c>
      <c r="G410" s="225"/>
      <c r="H410" s="227" t="s">
        <v>19</v>
      </c>
      <c r="I410" s="229"/>
      <c r="J410" s="225"/>
      <c r="K410" s="225"/>
      <c r="L410" s="230"/>
      <c r="M410" s="231"/>
      <c r="N410" s="232"/>
      <c r="O410" s="232"/>
      <c r="P410" s="232"/>
      <c r="Q410" s="232"/>
      <c r="R410" s="232"/>
      <c r="S410" s="232"/>
      <c r="T410" s="23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4" t="s">
        <v>125</v>
      </c>
      <c r="AU410" s="234" t="s">
        <v>79</v>
      </c>
      <c r="AV410" s="13" t="s">
        <v>77</v>
      </c>
      <c r="AW410" s="13" t="s">
        <v>31</v>
      </c>
      <c r="AX410" s="13" t="s">
        <v>69</v>
      </c>
      <c r="AY410" s="234" t="s">
        <v>108</v>
      </c>
    </row>
    <row r="411" s="13" customFormat="1">
      <c r="A411" s="13"/>
      <c r="B411" s="224"/>
      <c r="C411" s="225"/>
      <c r="D411" s="226" t="s">
        <v>125</v>
      </c>
      <c r="E411" s="227" t="s">
        <v>19</v>
      </c>
      <c r="F411" s="228" t="s">
        <v>586</v>
      </c>
      <c r="G411" s="225"/>
      <c r="H411" s="227" t="s">
        <v>19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125</v>
      </c>
      <c r="AU411" s="234" t="s">
        <v>79</v>
      </c>
      <c r="AV411" s="13" t="s">
        <v>77</v>
      </c>
      <c r="AW411" s="13" t="s">
        <v>31</v>
      </c>
      <c r="AX411" s="13" t="s">
        <v>69</v>
      </c>
      <c r="AY411" s="234" t="s">
        <v>108</v>
      </c>
    </row>
    <row r="412" s="14" customFormat="1">
      <c r="A412" s="14"/>
      <c r="B412" s="235"/>
      <c r="C412" s="236"/>
      <c r="D412" s="226" t="s">
        <v>125</v>
      </c>
      <c r="E412" s="237" t="s">
        <v>19</v>
      </c>
      <c r="F412" s="238" t="s">
        <v>77</v>
      </c>
      <c r="G412" s="236"/>
      <c r="H412" s="239">
        <v>1</v>
      </c>
      <c r="I412" s="240"/>
      <c r="J412" s="236"/>
      <c r="K412" s="236"/>
      <c r="L412" s="241"/>
      <c r="M412" s="246"/>
      <c r="N412" s="247"/>
      <c r="O412" s="247"/>
      <c r="P412" s="247"/>
      <c r="Q412" s="247"/>
      <c r="R412" s="247"/>
      <c r="S412" s="247"/>
      <c r="T412" s="24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125</v>
      </c>
      <c r="AU412" s="245" t="s">
        <v>79</v>
      </c>
      <c r="AV412" s="14" t="s">
        <v>79</v>
      </c>
      <c r="AW412" s="14" t="s">
        <v>31</v>
      </c>
      <c r="AX412" s="14" t="s">
        <v>77</v>
      </c>
      <c r="AY412" s="245" t="s">
        <v>108</v>
      </c>
    </row>
    <row r="413" s="2" customFormat="1" ht="16.5" customHeight="1">
      <c r="A413" s="40"/>
      <c r="B413" s="41"/>
      <c r="C413" s="260" t="s">
        <v>587</v>
      </c>
      <c r="D413" s="260" t="s">
        <v>188</v>
      </c>
      <c r="E413" s="261" t="s">
        <v>588</v>
      </c>
      <c r="F413" s="262" t="s">
        <v>589</v>
      </c>
      <c r="G413" s="263" t="s">
        <v>323</v>
      </c>
      <c r="H413" s="264">
        <v>1</v>
      </c>
      <c r="I413" s="265"/>
      <c r="J413" s="266">
        <f>ROUND(I413*H413,2)</f>
        <v>0</v>
      </c>
      <c r="K413" s="262" t="s">
        <v>120</v>
      </c>
      <c r="L413" s="267"/>
      <c r="M413" s="268" t="s">
        <v>19</v>
      </c>
      <c r="N413" s="269" t="s">
        <v>40</v>
      </c>
      <c r="O413" s="86"/>
      <c r="P413" s="213">
        <f>O413*H413</f>
        <v>0</v>
      </c>
      <c r="Q413" s="213">
        <v>0.02</v>
      </c>
      <c r="R413" s="213">
        <f>Q413*H413</f>
        <v>0.02</v>
      </c>
      <c r="S413" s="213">
        <v>0</v>
      </c>
      <c r="T413" s="214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5" t="s">
        <v>350</v>
      </c>
      <c r="AT413" s="215" t="s">
        <v>188</v>
      </c>
      <c r="AU413" s="215" t="s">
        <v>79</v>
      </c>
      <c r="AY413" s="19" t="s">
        <v>108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9" t="s">
        <v>77</v>
      </c>
      <c r="BK413" s="216">
        <f>ROUND(I413*H413,2)</f>
        <v>0</v>
      </c>
      <c r="BL413" s="19" t="s">
        <v>249</v>
      </c>
      <c r="BM413" s="215" t="s">
        <v>590</v>
      </c>
    </row>
    <row r="414" s="2" customFormat="1" ht="16.5" customHeight="1">
      <c r="A414" s="40"/>
      <c r="B414" s="41"/>
      <c r="C414" s="204" t="s">
        <v>591</v>
      </c>
      <c r="D414" s="204" t="s">
        <v>109</v>
      </c>
      <c r="E414" s="205" t="s">
        <v>592</v>
      </c>
      <c r="F414" s="206" t="s">
        <v>593</v>
      </c>
      <c r="G414" s="207" t="s">
        <v>594</v>
      </c>
      <c r="H414" s="208">
        <v>41</v>
      </c>
      <c r="I414" s="209"/>
      <c r="J414" s="210">
        <f>ROUND(I414*H414,2)</f>
        <v>0</v>
      </c>
      <c r="K414" s="206" t="s">
        <v>120</v>
      </c>
      <c r="L414" s="46"/>
      <c r="M414" s="211" t="s">
        <v>19</v>
      </c>
      <c r="N414" s="212" t="s">
        <v>40</v>
      </c>
      <c r="O414" s="86"/>
      <c r="P414" s="213">
        <f>O414*H414</f>
        <v>0</v>
      </c>
      <c r="Q414" s="213">
        <v>0</v>
      </c>
      <c r="R414" s="213">
        <f>Q414*H414</f>
        <v>0</v>
      </c>
      <c r="S414" s="213">
        <v>0.001</v>
      </c>
      <c r="T414" s="214">
        <f>S414*H414</f>
        <v>0.041000000000000002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5" t="s">
        <v>249</v>
      </c>
      <c r="AT414" s="215" t="s">
        <v>109</v>
      </c>
      <c r="AU414" s="215" t="s">
        <v>79</v>
      </c>
      <c r="AY414" s="19" t="s">
        <v>108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9" t="s">
        <v>77</v>
      </c>
      <c r="BK414" s="216">
        <f>ROUND(I414*H414,2)</f>
        <v>0</v>
      </c>
      <c r="BL414" s="19" t="s">
        <v>249</v>
      </c>
      <c r="BM414" s="215" t="s">
        <v>595</v>
      </c>
    </row>
    <row r="415" s="2" customFormat="1">
      <c r="A415" s="40"/>
      <c r="B415" s="41"/>
      <c r="C415" s="42"/>
      <c r="D415" s="219" t="s">
        <v>123</v>
      </c>
      <c r="E415" s="42"/>
      <c r="F415" s="220" t="s">
        <v>596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123</v>
      </c>
      <c r="AU415" s="19" t="s">
        <v>79</v>
      </c>
    </row>
    <row r="416" s="13" customFormat="1">
      <c r="A416" s="13"/>
      <c r="B416" s="224"/>
      <c r="C416" s="225"/>
      <c r="D416" s="226" t="s">
        <v>125</v>
      </c>
      <c r="E416" s="227" t="s">
        <v>19</v>
      </c>
      <c r="F416" s="228" t="s">
        <v>597</v>
      </c>
      <c r="G416" s="225"/>
      <c r="H416" s="227" t="s">
        <v>19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125</v>
      </c>
      <c r="AU416" s="234" t="s">
        <v>79</v>
      </c>
      <c r="AV416" s="13" t="s">
        <v>77</v>
      </c>
      <c r="AW416" s="13" t="s">
        <v>31</v>
      </c>
      <c r="AX416" s="13" t="s">
        <v>69</v>
      </c>
      <c r="AY416" s="234" t="s">
        <v>108</v>
      </c>
    </row>
    <row r="417" s="14" customFormat="1">
      <c r="A417" s="14"/>
      <c r="B417" s="235"/>
      <c r="C417" s="236"/>
      <c r="D417" s="226" t="s">
        <v>125</v>
      </c>
      <c r="E417" s="237" t="s">
        <v>19</v>
      </c>
      <c r="F417" s="238" t="s">
        <v>598</v>
      </c>
      <c r="G417" s="236"/>
      <c r="H417" s="239">
        <v>40</v>
      </c>
      <c r="I417" s="240"/>
      <c r="J417" s="236"/>
      <c r="K417" s="236"/>
      <c r="L417" s="241"/>
      <c r="M417" s="246"/>
      <c r="N417" s="247"/>
      <c r="O417" s="247"/>
      <c r="P417" s="247"/>
      <c r="Q417" s="247"/>
      <c r="R417" s="247"/>
      <c r="S417" s="247"/>
      <c r="T417" s="24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5" t="s">
        <v>125</v>
      </c>
      <c r="AU417" s="245" t="s">
        <v>79</v>
      </c>
      <c r="AV417" s="14" t="s">
        <v>79</v>
      </c>
      <c r="AW417" s="14" t="s">
        <v>31</v>
      </c>
      <c r="AX417" s="14" t="s">
        <v>69</v>
      </c>
      <c r="AY417" s="245" t="s">
        <v>108</v>
      </c>
    </row>
    <row r="418" s="13" customFormat="1">
      <c r="A418" s="13"/>
      <c r="B418" s="224"/>
      <c r="C418" s="225"/>
      <c r="D418" s="226" t="s">
        <v>125</v>
      </c>
      <c r="E418" s="227" t="s">
        <v>19</v>
      </c>
      <c r="F418" s="228" t="s">
        <v>599</v>
      </c>
      <c r="G418" s="225"/>
      <c r="H418" s="227" t="s">
        <v>19</v>
      </c>
      <c r="I418" s="229"/>
      <c r="J418" s="225"/>
      <c r="K418" s="225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125</v>
      </c>
      <c r="AU418" s="234" t="s">
        <v>79</v>
      </c>
      <c r="AV418" s="13" t="s">
        <v>77</v>
      </c>
      <c r="AW418" s="13" t="s">
        <v>31</v>
      </c>
      <c r="AX418" s="13" t="s">
        <v>69</v>
      </c>
      <c r="AY418" s="234" t="s">
        <v>108</v>
      </c>
    </row>
    <row r="419" s="14" customFormat="1">
      <c r="A419" s="14"/>
      <c r="B419" s="235"/>
      <c r="C419" s="236"/>
      <c r="D419" s="226" t="s">
        <v>125</v>
      </c>
      <c r="E419" s="237" t="s">
        <v>19</v>
      </c>
      <c r="F419" s="238" t="s">
        <v>77</v>
      </c>
      <c r="G419" s="236"/>
      <c r="H419" s="239">
        <v>1</v>
      </c>
      <c r="I419" s="240"/>
      <c r="J419" s="236"/>
      <c r="K419" s="236"/>
      <c r="L419" s="241"/>
      <c r="M419" s="246"/>
      <c r="N419" s="247"/>
      <c r="O419" s="247"/>
      <c r="P419" s="247"/>
      <c r="Q419" s="247"/>
      <c r="R419" s="247"/>
      <c r="S419" s="247"/>
      <c r="T419" s="24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125</v>
      </c>
      <c r="AU419" s="245" t="s">
        <v>79</v>
      </c>
      <c r="AV419" s="14" t="s">
        <v>79</v>
      </c>
      <c r="AW419" s="14" t="s">
        <v>31</v>
      </c>
      <c r="AX419" s="14" t="s">
        <v>69</v>
      </c>
      <c r="AY419" s="245" t="s">
        <v>108</v>
      </c>
    </row>
    <row r="420" s="15" customFormat="1">
      <c r="A420" s="15"/>
      <c r="B420" s="249"/>
      <c r="C420" s="250"/>
      <c r="D420" s="226" t="s">
        <v>125</v>
      </c>
      <c r="E420" s="251" t="s">
        <v>19</v>
      </c>
      <c r="F420" s="252" t="s">
        <v>168</v>
      </c>
      <c r="G420" s="250"/>
      <c r="H420" s="253">
        <v>41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9" t="s">
        <v>125</v>
      </c>
      <c r="AU420" s="259" t="s">
        <v>79</v>
      </c>
      <c r="AV420" s="15" t="s">
        <v>114</v>
      </c>
      <c r="AW420" s="15" t="s">
        <v>31</v>
      </c>
      <c r="AX420" s="15" t="s">
        <v>77</v>
      </c>
      <c r="AY420" s="259" t="s">
        <v>108</v>
      </c>
    </row>
    <row r="421" s="2" customFormat="1" ht="24.15" customHeight="1">
      <c r="A421" s="40"/>
      <c r="B421" s="41"/>
      <c r="C421" s="204" t="s">
        <v>600</v>
      </c>
      <c r="D421" s="204" t="s">
        <v>109</v>
      </c>
      <c r="E421" s="205" t="s">
        <v>601</v>
      </c>
      <c r="F421" s="206" t="s">
        <v>602</v>
      </c>
      <c r="G421" s="207" t="s">
        <v>497</v>
      </c>
      <c r="H421" s="282"/>
      <c r="I421" s="209"/>
      <c r="J421" s="210">
        <f>ROUND(I421*H421,2)</f>
        <v>0</v>
      </c>
      <c r="K421" s="206" t="s">
        <v>120</v>
      </c>
      <c r="L421" s="46"/>
      <c r="M421" s="211" t="s">
        <v>19</v>
      </c>
      <c r="N421" s="212" t="s">
        <v>40</v>
      </c>
      <c r="O421" s="86"/>
      <c r="P421" s="213">
        <f>O421*H421</f>
        <v>0</v>
      </c>
      <c r="Q421" s="213">
        <v>0</v>
      </c>
      <c r="R421" s="213">
        <f>Q421*H421</f>
        <v>0</v>
      </c>
      <c r="S421" s="213">
        <v>0</v>
      </c>
      <c r="T421" s="21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5" t="s">
        <v>249</v>
      </c>
      <c r="AT421" s="215" t="s">
        <v>109</v>
      </c>
      <c r="AU421" s="215" t="s">
        <v>79</v>
      </c>
      <c r="AY421" s="19" t="s">
        <v>108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9" t="s">
        <v>77</v>
      </c>
      <c r="BK421" s="216">
        <f>ROUND(I421*H421,2)</f>
        <v>0</v>
      </c>
      <c r="BL421" s="19" t="s">
        <v>249</v>
      </c>
      <c r="BM421" s="215" t="s">
        <v>603</v>
      </c>
    </row>
    <row r="422" s="2" customFormat="1">
      <c r="A422" s="40"/>
      <c r="B422" s="41"/>
      <c r="C422" s="42"/>
      <c r="D422" s="219" t="s">
        <v>123</v>
      </c>
      <c r="E422" s="42"/>
      <c r="F422" s="220" t="s">
        <v>604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123</v>
      </c>
      <c r="AU422" s="19" t="s">
        <v>79</v>
      </c>
    </row>
    <row r="423" s="12" customFormat="1" ht="25.92" customHeight="1">
      <c r="A423" s="12"/>
      <c r="B423" s="190"/>
      <c r="C423" s="191"/>
      <c r="D423" s="192" t="s">
        <v>68</v>
      </c>
      <c r="E423" s="193" t="s">
        <v>188</v>
      </c>
      <c r="F423" s="193" t="s">
        <v>605</v>
      </c>
      <c r="G423" s="191"/>
      <c r="H423" s="191"/>
      <c r="I423" s="194"/>
      <c r="J423" s="195">
        <f>BK423</f>
        <v>0</v>
      </c>
      <c r="K423" s="191"/>
      <c r="L423" s="196"/>
      <c r="M423" s="197"/>
      <c r="N423" s="198"/>
      <c r="O423" s="198"/>
      <c r="P423" s="199">
        <f>P424+P455</f>
        <v>0</v>
      </c>
      <c r="Q423" s="198"/>
      <c r="R423" s="199">
        <f>R424+R455</f>
        <v>0.0033</v>
      </c>
      <c r="S423" s="198"/>
      <c r="T423" s="200">
        <f>T424+T455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01" t="s">
        <v>169</v>
      </c>
      <c r="AT423" s="202" t="s">
        <v>68</v>
      </c>
      <c r="AU423" s="202" t="s">
        <v>69</v>
      </c>
      <c r="AY423" s="201" t="s">
        <v>108</v>
      </c>
      <c r="BK423" s="203">
        <f>BK424+BK455</f>
        <v>0</v>
      </c>
    </row>
    <row r="424" s="12" customFormat="1" ht="22.8" customHeight="1">
      <c r="A424" s="12"/>
      <c r="B424" s="190"/>
      <c r="C424" s="191"/>
      <c r="D424" s="192" t="s">
        <v>68</v>
      </c>
      <c r="E424" s="217" t="s">
        <v>606</v>
      </c>
      <c r="F424" s="217" t="s">
        <v>607</v>
      </c>
      <c r="G424" s="191"/>
      <c r="H424" s="191"/>
      <c r="I424" s="194"/>
      <c r="J424" s="218">
        <f>BK424</f>
        <v>0</v>
      </c>
      <c r="K424" s="191"/>
      <c r="L424" s="196"/>
      <c r="M424" s="197"/>
      <c r="N424" s="198"/>
      <c r="O424" s="198"/>
      <c r="P424" s="199">
        <f>SUM(P425:P454)</f>
        <v>0</v>
      </c>
      <c r="Q424" s="198"/>
      <c r="R424" s="199">
        <f>SUM(R425:R454)</f>
        <v>0.0033</v>
      </c>
      <c r="S424" s="198"/>
      <c r="T424" s="200">
        <f>SUM(T425:T454)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1" t="s">
        <v>169</v>
      </c>
      <c r="AT424" s="202" t="s">
        <v>68</v>
      </c>
      <c r="AU424" s="202" t="s">
        <v>77</v>
      </c>
      <c r="AY424" s="201" t="s">
        <v>108</v>
      </c>
      <c r="BK424" s="203">
        <f>SUM(BK425:BK454)</f>
        <v>0</v>
      </c>
    </row>
    <row r="425" s="2" customFormat="1" ht="16.5" customHeight="1">
      <c r="A425" s="40"/>
      <c r="B425" s="41"/>
      <c r="C425" s="204" t="s">
        <v>608</v>
      </c>
      <c r="D425" s="204" t="s">
        <v>109</v>
      </c>
      <c r="E425" s="205" t="s">
        <v>609</v>
      </c>
      <c r="F425" s="206" t="s">
        <v>610</v>
      </c>
      <c r="G425" s="207" t="s">
        <v>323</v>
      </c>
      <c r="H425" s="208">
        <v>2</v>
      </c>
      <c r="I425" s="209"/>
      <c r="J425" s="210">
        <f>ROUND(I425*H425,2)</f>
        <v>0</v>
      </c>
      <c r="K425" s="206" t="s">
        <v>120</v>
      </c>
      <c r="L425" s="46"/>
      <c r="M425" s="211" t="s">
        <v>19</v>
      </c>
      <c r="N425" s="212" t="s">
        <v>40</v>
      </c>
      <c r="O425" s="86"/>
      <c r="P425" s="213">
        <f>O425*H425</f>
        <v>0</v>
      </c>
      <c r="Q425" s="213">
        <v>0</v>
      </c>
      <c r="R425" s="213">
        <f>Q425*H425</f>
        <v>0</v>
      </c>
      <c r="S425" s="213">
        <v>0</v>
      </c>
      <c r="T425" s="21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5" t="s">
        <v>574</v>
      </c>
      <c r="AT425" s="215" t="s">
        <v>109</v>
      </c>
      <c r="AU425" s="215" t="s">
        <v>79</v>
      </c>
      <c r="AY425" s="19" t="s">
        <v>108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9" t="s">
        <v>77</v>
      </c>
      <c r="BK425" s="216">
        <f>ROUND(I425*H425,2)</f>
        <v>0</v>
      </c>
      <c r="BL425" s="19" t="s">
        <v>574</v>
      </c>
      <c r="BM425" s="215" t="s">
        <v>611</v>
      </c>
    </row>
    <row r="426" s="2" customFormat="1">
      <c r="A426" s="40"/>
      <c r="B426" s="41"/>
      <c r="C426" s="42"/>
      <c r="D426" s="219" t="s">
        <v>123</v>
      </c>
      <c r="E426" s="42"/>
      <c r="F426" s="220" t="s">
        <v>612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123</v>
      </c>
      <c r="AU426" s="19" t="s">
        <v>79</v>
      </c>
    </row>
    <row r="427" s="13" customFormat="1">
      <c r="A427" s="13"/>
      <c r="B427" s="224"/>
      <c r="C427" s="225"/>
      <c r="D427" s="226" t="s">
        <v>125</v>
      </c>
      <c r="E427" s="227" t="s">
        <v>19</v>
      </c>
      <c r="F427" s="228" t="s">
        <v>613</v>
      </c>
      <c r="G427" s="225"/>
      <c r="H427" s="227" t="s">
        <v>19</v>
      </c>
      <c r="I427" s="229"/>
      <c r="J427" s="225"/>
      <c r="K427" s="225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125</v>
      </c>
      <c r="AU427" s="234" t="s">
        <v>79</v>
      </c>
      <c r="AV427" s="13" t="s">
        <v>77</v>
      </c>
      <c r="AW427" s="13" t="s">
        <v>31</v>
      </c>
      <c r="AX427" s="13" t="s">
        <v>69</v>
      </c>
      <c r="AY427" s="234" t="s">
        <v>108</v>
      </c>
    </row>
    <row r="428" s="13" customFormat="1">
      <c r="A428" s="13"/>
      <c r="B428" s="224"/>
      <c r="C428" s="225"/>
      <c r="D428" s="226" t="s">
        <v>125</v>
      </c>
      <c r="E428" s="227" t="s">
        <v>19</v>
      </c>
      <c r="F428" s="228" t="s">
        <v>614</v>
      </c>
      <c r="G428" s="225"/>
      <c r="H428" s="227" t="s">
        <v>19</v>
      </c>
      <c r="I428" s="229"/>
      <c r="J428" s="225"/>
      <c r="K428" s="225"/>
      <c r="L428" s="230"/>
      <c r="M428" s="231"/>
      <c r="N428" s="232"/>
      <c r="O428" s="232"/>
      <c r="P428" s="232"/>
      <c r="Q428" s="232"/>
      <c r="R428" s="232"/>
      <c r="S428" s="232"/>
      <c r="T428" s="23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4" t="s">
        <v>125</v>
      </c>
      <c r="AU428" s="234" t="s">
        <v>79</v>
      </c>
      <c r="AV428" s="13" t="s">
        <v>77</v>
      </c>
      <c r="AW428" s="13" t="s">
        <v>31</v>
      </c>
      <c r="AX428" s="13" t="s">
        <v>69</v>
      </c>
      <c r="AY428" s="234" t="s">
        <v>108</v>
      </c>
    </row>
    <row r="429" s="14" customFormat="1">
      <c r="A429" s="14"/>
      <c r="B429" s="235"/>
      <c r="C429" s="236"/>
      <c r="D429" s="226" t="s">
        <v>125</v>
      </c>
      <c r="E429" s="237" t="s">
        <v>19</v>
      </c>
      <c r="F429" s="238" t="s">
        <v>79</v>
      </c>
      <c r="G429" s="236"/>
      <c r="H429" s="239">
        <v>2</v>
      </c>
      <c r="I429" s="240"/>
      <c r="J429" s="236"/>
      <c r="K429" s="236"/>
      <c r="L429" s="241"/>
      <c r="M429" s="246"/>
      <c r="N429" s="247"/>
      <c r="O429" s="247"/>
      <c r="P429" s="247"/>
      <c r="Q429" s="247"/>
      <c r="R429" s="247"/>
      <c r="S429" s="247"/>
      <c r="T429" s="24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125</v>
      </c>
      <c r="AU429" s="245" t="s">
        <v>79</v>
      </c>
      <c r="AV429" s="14" t="s">
        <v>79</v>
      </c>
      <c r="AW429" s="14" t="s">
        <v>31</v>
      </c>
      <c r="AX429" s="14" t="s">
        <v>77</v>
      </c>
      <c r="AY429" s="245" t="s">
        <v>108</v>
      </c>
    </row>
    <row r="430" s="2" customFormat="1" ht="24.15" customHeight="1">
      <c r="A430" s="40"/>
      <c r="B430" s="41"/>
      <c r="C430" s="204" t="s">
        <v>615</v>
      </c>
      <c r="D430" s="204" t="s">
        <v>109</v>
      </c>
      <c r="E430" s="205" t="s">
        <v>616</v>
      </c>
      <c r="F430" s="206" t="s">
        <v>617</v>
      </c>
      <c r="G430" s="207" t="s">
        <v>323</v>
      </c>
      <c r="H430" s="208">
        <v>1</v>
      </c>
      <c r="I430" s="209"/>
      <c r="J430" s="210">
        <f>ROUND(I430*H430,2)</f>
        <v>0</v>
      </c>
      <c r="K430" s="206" t="s">
        <v>120</v>
      </c>
      <c r="L430" s="46"/>
      <c r="M430" s="211" t="s">
        <v>19</v>
      </c>
      <c r="N430" s="212" t="s">
        <v>40</v>
      </c>
      <c r="O430" s="86"/>
      <c r="P430" s="213">
        <f>O430*H430</f>
        <v>0</v>
      </c>
      <c r="Q430" s="213">
        <v>0</v>
      </c>
      <c r="R430" s="213">
        <f>Q430*H430</f>
        <v>0</v>
      </c>
      <c r="S430" s="213">
        <v>0</v>
      </c>
      <c r="T430" s="214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5" t="s">
        <v>574</v>
      </c>
      <c r="AT430" s="215" t="s">
        <v>109</v>
      </c>
      <c r="AU430" s="215" t="s">
        <v>79</v>
      </c>
      <c r="AY430" s="19" t="s">
        <v>108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9" t="s">
        <v>77</v>
      </c>
      <c r="BK430" s="216">
        <f>ROUND(I430*H430,2)</f>
        <v>0</v>
      </c>
      <c r="BL430" s="19" t="s">
        <v>574</v>
      </c>
      <c r="BM430" s="215" t="s">
        <v>618</v>
      </c>
    </row>
    <row r="431" s="2" customFormat="1">
      <c r="A431" s="40"/>
      <c r="B431" s="41"/>
      <c r="C431" s="42"/>
      <c r="D431" s="219" t="s">
        <v>123</v>
      </c>
      <c r="E431" s="42"/>
      <c r="F431" s="220" t="s">
        <v>619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123</v>
      </c>
      <c r="AU431" s="19" t="s">
        <v>79</v>
      </c>
    </row>
    <row r="432" s="13" customFormat="1">
      <c r="A432" s="13"/>
      <c r="B432" s="224"/>
      <c r="C432" s="225"/>
      <c r="D432" s="226" t="s">
        <v>125</v>
      </c>
      <c r="E432" s="227" t="s">
        <v>19</v>
      </c>
      <c r="F432" s="228" t="s">
        <v>620</v>
      </c>
      <c r="G432" s="225"/>
      <c r="H432" s="227" t="s">
        <v>19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125</v>
      </c>
      <c r="AU432" s="234" t="s">
        <v>79</v>
      </c>
      <c r="AV432" s="13" t="s">
        <v>77</v>
      </c>
      <c r="AW432" s="13" t="s">
        <v>31</v>
      </c>
      <c r="AX432" s="13" t="s">
        <v>69</v>
      </c>
      <c r="AY432" s="234" t="s">
        <v>108</v>
      </c>
    </row>
    <row r="433" s="14" customFormat="1">
      <c r="A433" s="14"/>
      <c r="B433" s="235"/>
      <c r="C433" s="236"/>
      <c r="D433" s="226" t="s">
        <v>125</v>
      </c>
      <c r="E433" s="237" t="s">
        <v>19</v>
      </c>
      <c r="F433" s="238" t="s">
        <v>77</v>
      </c>
      <c r="G433" s="236"/>
      <c r="H433" s="239">
        <v>1</v>
      </c>
      <c r="I433" s="240"/>
      <c r="J433" s="236"/>
      <c r="K433" s="236"/>
      <c r="L433" s="241"/>
      <c r="M433" s="246"/>
      <c r="N433" s="247"/>
      <c r="O433" s="247"/>
      <c r="P433" s="247"/>
      <c r="Q433" s="247"/>
      <c r="R433" s="247"/>
      <c r="S433" s="247"/>
      <c r="T433" s="24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125</v>
      </c>
      <c r="AU433" s="245" t="s">
        <v>79</v>
      </c>
      <c r="AV433" s="14" t="s">
        <v>79</v>
      </c>
      <c r="AW433" s="14" t="s">
        <v>31</v>
      </c>
      <c r="AX433" s="14" t="s">
        <v>77</v>
      </c>
      <c r="AY433" s="245" t="s">
        <v>108</v>
      </c>
    </row>
    <row r="434" s="2" customFormat="1" ht="16.5" customHeight="1">
      <c r="A434" s="40"/>
      <c r="B434" s="41"/>
      <c r="C434" s="204" t="s">
        <v>621</v>
      </c>
      <c r="D434" s="204" t="s">
        <v>109</v>
      </c>
      <c r="E434" s="205" t="s">
        <v>622</v>
      </c>
      <c r="F434" s="206" t="s">
        <v>623</v>
      </c>
      <c r="G434" s="207" t="s">
        <v>119</v>
      </c>
      <c r="H434" s="208">
        <v>1</v>
      </c>
      <c r="I434" s="209"/>
      <c r="J434" s="210">
        <f>ROUND(I434*H434,2)</f>
        <v>0</v>
      </c>
      <c r="K434" s="206" t="s">
        <v>120</v>
      </c>
      <c r="L434" s="46"/>
      <c r="M434" s="211" t="s">
        <v>19</v>
      </c>
      <c r="N434" s="212" t="s">
        <v>40</v>
      </c>
      <c r="O434" s="86"/>
      <c r="P434" s="213">
        <f>O434*H434</f>
        <v>0</v>
      </c>
      <c r="Q434" s="213">
        <v>0</v>
      </c>
      <c r="R434" s="213">
        <f>Q434*H434</f>
        <v>0</v>
      </c>
      <c r="S434" s="213">
        <v>0</v>
      </c>
      <c r="T434" s="21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5" t="s">
        <v>574</v>
      </c>
      <c r="AT434" s="215" t="s">
        <v>109</v>
      </c>
      <c r="AU434" s="215" t="s">
        <v>79</v>
      </c>
      <c r="AY434" s="19" t="s">
        <v>108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19" t="s">
        <v>77</v>
      </c>
      <c r="BK434" s="216">
        <f>ROUND(I434*H434,2)</f>
        <v>0</v>
      </c>
      <c r="BL434" s="19" t="s">
        <v>574</v>
      </c>
      <c r="BM434" s="215" t="s">
        <v>624</v>
      </c>
    </row>
    <row r="435" s="2" customFormat="1">
      <c r="A435" s="40"/>
      <c r="B435" s="41"/>
      <c r="C435" s="42"/>
      <c r="D435" s="219" t="s">
        <v>123</v>
      </c>
      <c r="E435" s="42"/>
      <c r="F435" s="220" t="s">
        <v>625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123</v>
      </c>
      <c r="AU435" s="19" t="s">
        <v>79</v>
      </c>
    </row>
    <row r="436" s="13" customFormat="1">
      <c r="A436" s="13"/>
      <c r="B436" s="224"/>
      <c r="C436" s="225"/>
      <c r="D436" s="226" t="s">
        <v>125</v>
      </c>
      <c r="E436" s="227" t="s">
        <v>19</v>
      </c>
      <c r="F436" s="228" t="s">
        <v>626</v>
      </c>
      <c r="G436" s="225"/>
      <c r="H436" s="227" t="s">
        <v>19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125</v>
      </c>
      <c r="AU436" s="234" t="s">
        <v>79</v>
      </c>
      <c r="AV436" s="13" t="s">
        <v>77</v>
      </c>
      <c r="AW436" s="13" t="s">
        <v>31</v>
      </c>
      <c r="AX436" s="13" t="s">
        <v>69</v>
      </c>
      <c r="AY436" s="234" t="s">
        <v>108</v>
      </c>
    </row>
    <row r="437" s="13" customFormat="1">
      <c r="A437" s="13"/>
      <c r="B437" s="224"/>
      <c r="C437" s="225"/>
      <c r="D437" s="226" t="s">
        <v>125</v>
      </c>
      <c r="E437" s="227" t="s">
        <v>19</v>
      </c>
      <c r="F437" s="228" t="s">
        <v>627</v>
      </c>
      <c r="G437" s="225"/>
      <c r="H437" s="227" t="s">
        <v>19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125</v>
      </c>
      <c r="AU437" s="234" t="s">
        <v>79</v>
      </c>
      <c r="AV437" s="13" t="s">
        <v>77</v>
      </c>
      <c r="AW437" s="13" t="s">
        <v>31</v>
      </c>
      <c r="AX437" s="13" t="s">
        <v>69</v>
      </c>
      <c r="AY437" s="234" t="s">
        <v>108</v>
      </c>
    </row>
    <row r="438" s="14" customFormat="1">
      <c r="A438" s="14"/>
      <c r="B438" s="235"/>
      <c r="C438" s="236"/>
      <c r="D438" s="226" t="s">
        <v>125</v>
      </c>
      <c r="E438" s="237" t="s">
        <v>19</v>
      </c>
      <c r="F438" s="238" t="s">
        <v>77</v>
      </c>
      <c r="G438" s="236"/>
      <c r="H438" s="239">
        <v>1</v>
      </c>
      <c r="I438" s="240"/>
      <c r="J438" s="236"/>
      <c r="K438" s="236"/>
      <c r="L438" s="241"/>
      <c r="M438" s="246"/>
      <c r="N438" s="247"/>
      <c r="O438" s="247"/>
      <c r="P438" s="247"/>
      <c r="Q438" s="247"/>
      <c r="R438" s="247"/>
      <c r="S438" s="247"/>
      <c r="T438" s="24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125</v>
      </c>
      <c r="AU438" s="245" t="s">
        <v>79</v>
      </c>
      <c r="AV438" s="14" t="s">
        <v>79</v>
      </c>
      <c r="AW438" s="14" t="s">
        <v>31</v>
      </c>
      <c r="AX438" s="14" t="s">
        <v>77</v>
      </c>
      <c r="AY438" s="245" t="s">
        <v>108</v>
      </c>
    </row>
    <row r="439" s="2" customFormat="1" ht="16.5" customHeight="1">
      <c r="A439" s="40"/>
      <c r="B439" s="41"/>
      <c r="C439" s="204" t="s">
        <v>628</v>
      </c>
      <c r="D439" s="204" t="s">
        <v>109</v>
      </c>
      <c r="E439" s="205" t="s">
        <v>629</v>
      </c>
      <c r="F439" s="206" t="s">
        <v>630</v>
      </c>
      <c r="G439" s="207" t="s">
        <v>119</v>
      </c>
      <c r="H439" s="208">
        <v>6</v>
      </c>
      <c r="I439" s="209"/>
      <c r="J439" s="210">
        <f>ROUND(I439*H439,2)</f>
        <v>0</v>
      </c>
      <c r="K439" s="206" t="s">
        <v>19</v>
      </c>
      <c r="L439" s="46"/>
      <c r="M439" s="211" t="s">
        <v>19</v>
      </c>
      <c r="N439" s="212" t="s">
        <v>40</v>
      </c>
      <c r="O439" s="86"/>
      <c r="P439" s="213">
        <f>O439*H439</f>
        <v>0</v>
      </c>
      <c r="Q439" s="213">
        <v>0</v>
      </c>
      <c r="R439" s="213">
        <f>Q439*H439</f>
        <v>0</v>
      </c>
      <c r="S439" s="213">
        <v>0</v>
      </c>
      <c r="T439" s="214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5" t="s">
        <v>574</v>
      </c>
      <c r="AT439" s="215" t="s">
        <v>109</v>
      </c>
      <c r="AU439" s="215" t="s">
        <v>79</v>
      </c>
      <c r="AY439" s="19" t="s">
        <v>108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19" t="s">
        <v>77</v>
      </c>
      <c r="BK439" s="216">
        <f>ROUND(I439*H439,2)</f>
        <v>0</v>
      </c>
      <c r="BL439" s="19" t="s">
        <v>574</v>
      </c>
      <c r="BM439" s="215" t="s">
        <v>631</v>
      </c>
    </row>
    <row r="440" s="13" customFormat="1">
      <c r="A440" s="13"/>
      <c r="B440" s="224"/>
      <c r="C440" s="225"/>
      <c r="D440" s="226" t="s">
        <v>125</v>
      </c>
      <c r="E440" s="227" t="s">
        <v>19</v>
      </c>
      <c r="F440" s="228" t="s">
        <v>632</v>
      </c>
      <c r="G440" s="225"/>
      <c r="H440" s="227" t="s">
        <v>19</v>
      </c>
      <c r="I440" s="229"/>
      <c r="J440" s="225"/>
      <c r="K440" s="225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125</v>
      </c>
      <c r="AU440" s="234" t="s">
        <v>79</v>
      </c>
      <c r="AV440" s="13" t="s">
        <v>77</v>
      </c>
      <c r="AW440" s="13" t="s">
        <v>31</v>
      </c>
      <c r="AX440" s="13" t="s">
        <v>69</v>
      </c>
      <c r="AY440" s="234" t="s">
        <v>108</v>
      </c>
    </row>
    <row r="441" s="13" customFormat="1">
      <c r="A441" s="13"/>
      <c r="B441" s="224"/>
      <c r="C441" s="225"/>
      <c r="D441" s="226" t="s">
        <v>125</v>
      </c>
      <c r="E441" s="227" t="s">
        <v>19</v>
      </c>
      <c r="F441" s="228" t="s">
        <v>633</v>
      </c>
      <c r="G441" s="225"/>
      <c r="H441" s="227" t="s">
        <v>19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125</v>
      </c>
      <c r="AU441" s="234" t="s">
        <v>79</v>
      </c>
      <c r="AV441" s="13" t="s">
        <v>77</v>
      </c>
      <c r="AW441" s="13" t="s">
        <v>31</v>
      </c>
      <c r="AX441" s="13" t="s">
        <v>69</v>
      </c>
      <c r="AY441" s="234" t="s">
        <v>108</v>
      </c>
    </row>
    <row r="442" s="13" customFormat="1">
      <c r="A442" s="13"/>
      <c r="B442" s="224"/>
      <c r="C442" s="225"/>
      <c r="D442" s="226" t="s">
        <v>125</v>
      </c>
      <c r="E442" s="227" t="s">
        <v>19</v>
      </c>
      <c r="F442" s="228" t="s">
        <v>634</v>
      </c>
      <c r="G442" s="225"/>
      <c r="H442" s="227" t="s">
        <v>19</v>
      </c>
      <c r="I442" s="229"/>
      <c r="J442" s="225"/>
      <c r="K442" s="225"/>
      <c r="L442" s="230"/>
      <c r="M442" s="231"/>
      <c r="N442" s="232"/>
      <c r="O442" s="232"/>
      <c r="P442" s="232"/>
      <c r="Q442" s="232"/>
      <c r="R442" s="232"/>
      <c r="S442" s="232"/>
      <c r="T442" s="23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4" t="s">
        <v>125</v>
      </c>
      <c r="AU442" s="234" t="s">
        <v>79</v>
      </c>
      <c r="AV442" s="13" t="s">
        <v>77</v>
      </c>
      <c r="AW442" s="13" t="s">
        <v>31</v>
      </c>
      <c r="AX442" s="13" t="s">
        <v>69</v>
      </c>
      <c r="AY442" s="234" t="s">
        <v>108</v>
      </c>
    </row>
    <row r="443" s="13" customFormat="1">
      <c r="A443" s="13"/>
      <c r="B443" s="224"/>
      <c r="C443" s="225"/>
      <c r="D443" s="226" t="s">
        <v>125</v>
      </c>
      <c r="E443" s="227" t="s">
        <v>19</v>
      </c>
      <c r="F443" s="228" t="s">
        <v>635</v>
      </c>
      <c r="G443" s="225"/>
      <c r="H443" s="227" t="s">
        <v>19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125</v>
      </c>
      <c r="AU443" s="234" t="s">
        <v>79</v>
      </c>
      <c r="AV443" s="13" t="s">
        <v>77</v>
      </c>
      <c r="AW443" s="13" t="s">
        <v>31</v>
      </c>
      <c r="AX443" s="13" t="s">
        <v>69</v>
      </c>
      <c r="AY443" s="234" t="s">
        <v>108</v>
      </c>
    </row>
    <row r="444" s="14" customFormat="1">
      <c r="A444" s="14"/>
      <c r="B444" s="235"/>
      <c r="C444" s="236"/>
      <c r="D444" s="226" t="s">
        <v>125</v>
      </c>
      <c r="E444" s="237" t="s">
        <v>19</v>
      </c>
      <c r="F444" s="238" t="s">
        <v>636</v>
      </c>
      <c r="G444" s="236"/>
      <c r="H444" s="239">
        <v>6</v>
      </c>
      <c r="I444" s="240"/>
      <c r="J444" s="236"/>
      <c r="K444" s="236"/>
      <c r="L444" s="241"/>
      <c r="M444" s="246"/>
      <c r="N444" s="247"/>
      <c r="O444" s="247"/>
      <c r="P444" s="247"/>
      <c r="Q444" s="247"/>
      <c r="R444" s="247"/>
      <c r="S444" s="247"/>
      <c r="T444" s="24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125</v>
      </c>
      <c r="AU444" s="245" t="s">
        <v>79</v>
      </c>
      <c r="AV444" s="14" t="s">
        <v>79</v>
      </c>
      <c r="AW444" s="14" t="s">
        <v>31</v>
      </c>
      <c r="AX444" s="14" t="s">
        <v>77</v>
      </c>
      <c r="AY444" s="245" t="s">
        <v>108</v>
      </c>
    </row>
    <row r="445" s="2" customFormat="1" ht="16.5" customHeight="1">
      <c r="A445" s="40"/>
      <c r="B445" s="41"/>
      <c r="C445" s="260" t="s">
        <v>637</v>
      </c>
      <c r="D445" s="260" t="s">
        <v>188</v>
      </c>
      <c r="E445" s="261" t="s">
        <v>638</v>
      </c>
      <c r="F445" s="262" t="s">
        <v>639</v>
      </c>
      <c r="G445" s="263" t="s">
        <v>323</v>
      </c>
      <c r="H445" s="264">
        <v>1</v>
      </c>
      <c r="I445" s="265"/>
      <c r="J445" s="266">
        <f>ROUND(I445*H445,2)</f>
        <v>0</v>
      </c>
      <c r="K445" s="262" t="s">
        <v>120</v>
      </c>
      <c r="L445" s="267"/>
      <c r="M445" s="268" t="s">
        <v>19</v>
      </c>
      <c r="N445" s="269" t="s">
        <v>40</v>
      </c>
      <c r="O445" s="86"/>
      <c r="P445" s="213">
        <f>O445*H445</f>
        <v>0</v>
      </c>
      <c r="Q445" s="213">
        <v>0.0033</v>
      </c>
      <c r="R445" s="213">
        <f>Q445*H445</f>
        <v>0.0033</v>
      </c>
      <c r="S445" s="213">
        <v>0</v>
      </c>
      <c r="T445" s="214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5" t="s">
        <v>640</v>
      </c>
      <c r="AT445" s="215" t="s">
        <v>188</v>
      </c>
      <c r="AU445" s="215" t="s">
        <v>79</v>
      </c>
      <c r="AY445" s="19" t="s">
        <v>108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9" t="s">
        <v>77</v>
      </c>
      <c r="BK445" s="216">
        <f>ROUND(I445*H445,2)</f>
        <v>0</v>
      </c>
      <c r="BL445" s="19" t="s">
        <v>574</v>
      </c>
      <c r="BM445" s="215" t="s">
        <v>641</v>
      </c>
    </row>
    <row r="446" s="2" customFormat="1" ht="16.5" customHeight="1">
      <c r="A446" s="40"/>
      <c r="B446" s="41"/>
      <c r="C446" s="204" t="s">
        <v>642</v>
      </c>
      <c r="D446" s="204" t="s">
        <v>109</v>
      </c>
      <c r="E446" s="205" t="s">
        <v>643</v>
      </c>
      <c r="F446" s="206" t="s">
        <v>644</v>
      </c>
      <c r="G446" s="207" t="s">
        <v>323</v>
      </c>
      <c r="H446" s="208">
        <v>2</v>
      </c>
      <c r="I446" s="209"/>
      <c r="J446" s="210">
        <f>ROUND(I446*H446,2)</f>
        <v>0</v>
      </c>
      <c r="K446" s="206" t="s">
        <v>120</v>
      </c>
      <c r="L446" s="46"/>
      <c r="M446" s="211" t="s">
        <v>19</v>
      </c>
      <c r="N446" s="212" t="s">
        <v>40</v>
      </c>
      <c r="O446" s="86"/>
      <c r="P446" s="213">
        <f>O446*H446</f>
        <v>0</v>
      </c>
      <c r="Q446" s="213">
        <v>0</v>
      </c>
      <c r="R446" s="213">
        <f>Q446*H446</f>
        <v>0</v>
      </c>
      <c r="S446" s="213">
        <v>0</v>
      </c>
      <c r="T446" s="214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5" t="s">
        <v>574</v>
      </c>
      <c r="AT446" s="215" t="s">
        <v>109</v>
      </c>
      <c r="AU446" s="215" t="s">
        <v>79</v>
      </c>
      <c r="AY446" s="19" t="s">
        <v>108</v>
      </c>
      <c r="BE446" s="216">
        <f>IF(N446="základní",J446,0)</f>
        <v>0</v>
      </c>
      <c r="BF446" s="216">
        <f>IF(N446="snížená",J446,0)</f>
        <v>0</v>
      </c>
      <c r="BG446" s="216">
        <f>IF(N446="zákl. přenesená",J446,0)</f>
        <v>0</v>
      </c>
      <c r="BH446" s="216">
        <f>IF(N446="sníž. přenesená",J446,0)</f>
        <v>0</v>
      </c>
      <c r="BI446" s="216">
        <f>IF(N446="nulová",J446,0)</f>
        <v>0</v>
      </c>
      <c r="BJ446" s="19" t="s">
        <v>77</v>
      </c>
      <c r="BK446" s="216">
        <f>ROUND(I446*H446,2)</f>
        <v>0</v>
      </c>
      <c r="BL446" s="19" t="s">
        <v>574</v>
      </c>
      <c r="BM446" s="215" t="s">
        <v>645</v>
      </c>
    </row>
    <row r="447" s="2" customFormat="1">
      <c r="A447" s="40"/>
      <c r="B447" s="41"/>
      <c r="C447" s="42"/>
      <c r="D447" s="219" t="s">
        <v>123</v>
      </c>
      <c r="E447" s="42"/>
      <c r="F447" s="220" t="s">
        <v>646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123</v>
      </c>
      <c r="AU447" s="19" t="s">
        <v>79</v>
      </c>
    </row>
    <row r="448" s="13" customFormat="1">
      <c r="A448" s="13"/>
      <c r="B448" s="224"/>
      <c r="C448" s="225"/>
      <c r="D448" s="226" t="s">
        <v>125</v>
      </c>
      <c r="E448" s="227" t="s">
        <v>19</v>
      </c>
      <c r="F448" s="228" t="s">
        <v>647</v>
      </c>
      <c r="G448" s="225"/>
      <c r="H448" s="227" t="s">
        <v>19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125</v>
      </c>
      <c r="AU448" s="234" t="s">
        <v>79</v>
      </c>
      <c r="AV448" s="13" t="s">
        <v>77</v>
      </c>
      <c r="AW448" s="13" t="s">
        <v>31</v>
      </c>
      <c r="AX448" s="13" t="s">
        <v>69</v>
      </c>
      <c r="AY448" s="234" t="s">
        <v>108</v>
      </c>
    </row>
    <row r="449" s="14" customFormat="1">
      <c r="A449" s="14"/>
      <c r="B449" s="235"/>
      <c r="C449" s="236"/>
      <c r="D449" s="226" t="s">
        <v>125</v>
      </c>
      <c r="E449" s="237" t="s">
        <v>19</v>
      </c>
      <c r="F449" s="238" t="s">
        <v>79</v>
      </c>
      <c r="G449" s="236"/>
      <c r="H449" s="239">
        <v>2</v>
      </c>
      <c r="I449" s="240"/>
      <c r="J449" s="236"/>
      <c r="K449" s="236"/>
      <c r="L449" s="241"/>
      <c r="M449" s="246"/>
      <c r="N449" s="247"/>
      <c r="O449" s="247"/>
      <c r="P449" s="247"/>
      <c r="Q449" s="247"/>
      <c r="R449" s="247"/>
      <c r="S449" s="247"/>
      <c r="T449" s="24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125</v>
      </c>
      <c r="AU449" s="245" t="s">
        <v>79</v>
      </c>
      <c r="AV449" s="14" t="s">
        <v>79</v>
      </c>
      <c r="AW449" s="14" t="s">
        <v>31</v>
      </c>
      <c r="AX449" s="14" t="s">
        <v>77</v>
      </c>
      <c r="AY449" s="245" t="s">
        <v>108</v>
      </c>
    </row>
    <row r="450" s="2" customFormat="1" ht="16.5" customHeight="1">
      <c r="A450" s="40"/>
      <c r="B450" s="41"/>
      <c r="C450" s="204" t="s">
        <v>648</v>
      </c>
      <c r="D450" s="204" t="s">
        <v>109</v>
      </c>
      <c r="E450" s="205" t="s">
        <v>649</v>
      </c>
      <c r="F450" s="206" t="s">
        <v>650</v>
      </c>
      <c r="G450" s="207" t="s">
        <v>119</v>
      </c>
      <c r="H450" s="208">
        <v>1</v>
      </c>
      <c r="I450" s="209"/>
      <c r="J450" s="210">
        <f>ROUND(I450*H450,2)</f>
        <v>0</v>
      </c>
      <c r="K450" s="206" t="s">
        <v>19</v>
      </c>
      <c r="L450" s="46"/>
      <c r="M450" s="211" t="s">
        <v>19</v>
      </c>
      <c r="N450" s="212" t="s">
        <v>40</v>
      </c>
      <c r="O450" s="86"/>
      <c r="P450" s="213">
        <f>O450*H450</f>
        <v>0</v>
      </c>
      <c r="Q450" s="213">
        <v>0</v>
      </c>
      <c r="R450" s="213">
        <f>Q450*H450</f>
        <v>0</v>
      </c>
      <c r="S450" s="213">
        <v>0</v>
      </c>
      <c r="T450" s="214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5" t="s">
        <v>574</v>
      </c>
      <c r="AT450" s="215" t="s">
        <v>109</v>
      </c>
      <c r="AU450" s="215" t="s">
        <v>79</v>
      </c>
      <c r="AY450" s="19" t="s">
        <v>108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9" t="s">
        <v>77</v>
      </c>
      <c r="BK450" s="216">
        <f>ROUND(I450*H450,2)</f>
        <v>0</v>
      </c>
      <c r="BL450" s="19" t="s">
        <v>574</v>
      </c>
      <c r="BM450" s="215" t="s">
        <v>651</v>
      </c>
    </row>
    <row r="451" s="13" customFormat="1">
      <c r="A451" s="13"/>
      <c r="B451" s="224"/>
      <c r="C451" s="225"/>
      <c r="D451" s="226" t="s">
        <v>125</v>
      </c>
      <c r="E451" s="227" t="s">
        <v>19</v>
      </c>
      <c r="F451" s="228" t="s">
        <v>652</v>
      </c>
      <c r="G451" s="225"/>
      <c r="H451" s="227" t="s">
        <v>19</v>
      </c>
      <c r="I451" s="229"/>
      <c r="J451" s="225"/>
      <c r="K451" s="225"/>
      <c r="L451" s="230"/>
      <c r="M451" s="231"/>
      <c r="N451" s="232"/>
      <c r="O451" s="232"/>
      <c r="P451" s="232"/>
      <c r="Q451" s="232"/>
      <c r="R451" s="232"/>
      <c r="S451" s="232"/>
      <c r="T451" s="23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4" t="s">
        <v>125</v>
      </c>
      <c r="AU451" s="234" t="s">
        <v>79</v>
      </c>
      <c r="AV451" s="13" t="s">
        <v>77</v>
      </c>
      <c r="AW451" s="13" t="s">
        <v>31</v>
      </c>
      <c r="AX451" s="13" t="s">
        <v>69</v>
      </c>
      <c r="AY451" s="234" t="s">
        <v>108</v>
      </c>
    </row>
    <row r="452" s="13" customFormat="1">
      <c r="A452" s="13"/>
      <c r="B452" s="224"/>
      <c r="C452" s="225"/>
      <c r="D452" s="226" t="s">
        <v>125</v>
      </c>
      <c r="E452" s="227" t="s">
        <v>19</v>
      </c>
      <c r="F452" s="228" t="s">
        <v>653</v>
      </c>
      <c r="G452" s="225"/>
      <c r="H452" s="227" t="s">
        <v>19</v>
      </c>
      <c r="I452" s="229"/>
      <c r="J452" s="225"/>
      <c r="K452" s="225"/>
      <c r="L452" s="230"/>
      <c r="M452" s="231"/>
      <c r="N452" s="232"/>
      <c r="O452" s="232"/>
      <c r="P452" s="232"/>
      <c r="Q452" s="232"/>
      <c r="R452" s="232"/>
      <c r="S452" s="232"/>
      <c r="T452" s="23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4" t="s">
        <v>125</v>
      </c>
      <c r="AU452" s="234" t="s">
        <v>79</v>
      </c>
      <c r="AV452" s="13" t="s">
        <v>77</v>
      </c>
      <c r="AW452" s="13" t="s">
        <v>31</v>
      </c>
      <c r="AX452" s="13" t="s">
        <v>69</v>
      </c>
      <c r="AY452" s="234" t="s">
        <v>108</v>
      </c>
    </row>
    <row r="453" s="13" customFormat="1">
      <c r="A453" s="13"/>
      <c r="B453" s="224"/>
      <c r="C453" s="225"/>
      <c r="D453" s="226" t="s">
        <v>125</v>
      </c>
      <c r="E453" s="227" t="s">
        <v>19</v>
      </c>
      <c r="F453" s="228" t="s">
        <v>654</v>
      </c>
      <c r="G453" s="225"/>
      <c r="H453" s="227" t="s">
        <v>19</v>
      </c>
      <c r="I453" s="229"/>
      <c r="J453" s="225"/>
      <c r="K453" s="225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125</v>
      </c>
      <c r="AU453" s="234" t="s">
        <v>79</v>
      </c>
      <c r="AV453" s="13" t="s">
        <v>77</v>
      </c>
      <c r="AW453" s="13" t="s">
        <v>31</v>
      </c>
      <c r="AX453" s="13" t="s">
        <v>69</v>
      </c>
      <c r="AY453" s="234" t="s">
        <v>108</v>
      </c>
    </row>
    <row r="454" s="14" customFormat="1">
      <c r="A454" s="14"/>
      <c r="B454" s="235"/>
      <c r="C454" s="236"/>
      <c r="D454" s="226" t="s">
        <v>125</v>
      </c>
      <c r="E454" s="237" t="s">
        <v>19</v>
      </c>
      <c r="F454" s="238" t="s">
        <v>77</v>
      </c>
      <c r="G454" s="236"/>
      <c r="H454" s="239">
        <v>1</v>
      </c>
      <c r="I454" s="240"/>
      <c r="J454" s="236"/>
      <c r="K454" s="236"/>
      <c r="L454" s="241"/>
      <c r="M454" s="246"/>
      <c r="N454" s="247"/>
      <c r="O454" s="247"/>
      <c r="P454" s="247"/>
      <c r="Q454" s="247"/>
      <c r="R454" s="247"/>
      <c r="S454" s="247"/>
      <c r="T454" s="248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5" t="s">
        <v>125</v>
      </c>
      <c r="AU454" s="245" t="s">
        <v>79</v>
      </c>
      <c r="AV454" s="14" t="s">
        <v>79</v>
      </c>
      <c r="AW454" s="14" t="s">
        <v>31</v>
      </c>
      <c r="AX454" s="14" t="s">
        <v>77</v>
      </c>
      <c r="AY454" s="245" t="s">
        <v>108</v>
      </c>
    </row>
    <row r="455" s="12" customFormat="1" ht="22.8" customHeight="1">
      <c r="A455" s="12"/>
      <c r="B455" s="190"/>
      <c r="C455" s="191"/>
      <c r="D455" s="192" t="s">
        <v>68</v>
      </c>
      <c r="E455" s="217" t="s">
        <v>655</v>
      </c>
      <c r="F455" s="217" t="s">
        <v>656</v>
      </c>
      <c r="G455" s="191"/>
      <c r="H455" s="191"/>
      <c r="I455" s="194"/>
      <c r="J455" s="218">
        <f>BK455</f>
        <v>0</v>
      </c>
      <c r="K455" s="191"/>
      <c r="L455" s="196"/>
      <c r="M455" s="197"/>
      <c r="N455" s="198"/>
      <c r="O455" s="198"/>
      <c r="P455" s="199">
        <f>SUM(P456:P463)</f>
        <v>0</v>
      </c>
      <c r="Q455" s="198"/>
      <c r="R455" s="199">
        <f>SUM(R456:R463)</f>
        <v>0</v>
      </c>
      <c r="S455" s="198"/>
      <c r="T455" s="200">
        <f>SUM(T456:T463)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1" t="s">
        <v>169</v>
      </c>
      <c r="AT455" s="202" t="s">
        <v>68</v>
      </c>
      <c r="AU455" s="202" t="s">
        <v>77</v>
      </c>
      <c r="AY455" s="201" t="s">
        <v>108</v>
      </c>
      <c r="BK455" s="203">
        <f>SUM(BK456:BK463)</f>
        <v>0</v>
      </c>
    </row>
    <row r="456" s="2" customFormat="1" ht="16.5" customHeight="1">
      <c r="A456" s="40"/>
      <c r="B456" s="41"/>
      <c r="C456" s="204" t="s">
        <v>657</v>
      </c>
      <c r="D456" s="204" t="s">
        <v>109</v>
      </c>
      <c r="E456" s="205" t="s">
        <v>658</v>
      </c>
      <c r="F456" s="206" t="s">
        <v>659</v>
      </c>
      <c r="G456" s="207" t="s">
        <v>323</v>
      </c>
      <c r="H456" s="208">
        <v>1</v>
      </c>
      <c r="I456" s="209"/>
      <c r="J456" s="210">
        <f>ROUND(I456*H456,2)</f>
        <v>0</v>
      </c>
      <c r="K456" s="206" t="s">
        <v>120</v>
      </c>
      <c r="L456" s="46"/>
      <c r="M456" s="211" t="s">
        <v>19</v>
      </c>
      <c r="N456" s="212" t="s">
        <v>40</v>
      </c>
      <c r="O456" s="86"/>
      <c r="P456" s="213">
        <f>O456*H456</f>
        <v>0</v>
      </c>
      <c r="Q456" s="213">
        <v>0</v>
      </c>
      <c r="R456" s="213">
        <f>Q456*H456</f>
        <v>0</v>
      </c>
      <c r="S456" s="213">
        <v>0</v>
      </c>
      <c r="T456" s="214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5" t="s">
        <v>574</v>
      </c>
      <c r="AT456" s="215" t="s">
        <v>109</v>
      </c>
      <c r="AU456" s="215" t="s">
        <v>79</v>
      </c>
      <c r="AY456" s="19" t="s">
        <v>108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9" t="s">
        <v>77</v>
      </c>
      <c r="BK456" s="216">
        <f>ROUND(I456*H456,2)</f>
        <v>0</v>
      </c>
      <c r="BL456" s="19" t="s">
        <v>574</v>
      </c>
      <c r="BM456" s="215" t="s">
        <v>660</v>
      </c>
    </row>
    <row r="457" s="2" customFormat="1">
      <c r="A457" s="40"/>
      <c r="B457" s="41"/>
      <c r="C457" s="42"/>
      <c r="D457" s="219" t="s">
        <v>123</v>
      </c>
      <c r="E457" s="42"/>
      <c r="F457" s="220" t="s">
        <v>661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123</v>
      </c>
      <c r="AU457" s="19" t="s">
        <v>79</v>
      </c>
    </row>
    <row r="458" s="13" customFormat="1">
      <c r="A458" s="13"/>
      <c r="B458" s="224"/>
      <c r="C458" s="225"/>
      <c r="D458" s="226" t="s">
        <v>125</v>
      </c>
      <c r="E458" s="227" t="s">
        <v>19</v>
      </c>
      <c r="F458" s="228" t="s">
        <v>662</v>
      </c>
      <c r="G458" s="225"/>
      <c r="H458" s="227" t="s">
        <v>19</v>
      </c>
      <c r="I458" s="229"/>
      <c r="J458" s="225"/>
      <c r="K458" s="225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125</v>
      </c>
      <c r="AU458" s="234" t="s">
        <v>79</v>
      </c>
      <c r="AV458" s="13" t="s">
        <v>77</v>
      </c>
      <c r="AW458" s="13" t="s">
        <v>31</v>
      </c>
      <c r="AX458" s="13" t="s">
        <v>69</v>
      </c>
      <c r="AY458" s="234" t="s">
        <v>108</v>
      </c>
    </row>
    <row r="459" s="14" customFormat="1">
      <c r="A459" s="14"/>
      <c r="B459" s="235"/>
      <c r="C459" s="236"/>
      <c r="D459" s="226" t="s">
        <v>125</v>
      </c>
      <c r="E459" s="237" t="s">
        <v>19</v>
      </c>
      <c r="F459" s="238" t="s">
        <v>77</v>
      </c>
      <c r="G459" s="236"/>
      <c r="H459" s="239">
        <v>1</v>
      </c>
      <c r="I459" s="240"/>
      <c r="J459" s="236"/>
      <c r="K459" s="236"/>
      <c r="L459" s="241"/>
      <c r="M459" s="246"/>
      <c r="N459" s="247"/>
      <c r="O459" s="247"/>
      <c r="P459" s="247"/>
      <c r="Q459" s="247"/>
      <c r="R459" s="247"/>
      <c r="S459" s="247"/>
      <c r="T459" s="24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5" t="s">
        <v>125</v>
      </c>
      <c r="AU459" s="245" t="s">
        <v>79</v>
      </c>
      <c r="AV459" s="14" t="s">
        <v>79</v>
      </c>
      <c r="AW459" s="14" t="s">
        <v>31</v>
      </c>
      <c r="AX459" s="14" t="s">
        <v>77</v>
      </c>
      <c r="AY459" s="245" t="s">
        <v>108</v>
      </c>
    </row>
    <row r="460" s="2" customFormat="1" ht="16.5" customHeight="1">
      <c r="A460" s="40"/>
      <c r="B460" s="41"/>
      <c r="C460" s="204" t="s">
        <v>663</v>
      </c>
      <c r="D460" s="204" t="s">
        <v>109</v>
      </c>
      <c r="E460" s="205" t="s">
        <v>664</v>
      </c>
      <c r="F460" s="206" t="s">
        <v>665</v>
      </c>
      <c r="G460" s="207" t="s">
        <v>323</v>
      </c>
      <c r="H460" s="208">
        <v>1</v>
      </c>
      <c r="I460" s="209"/>
      <c r="J460" s="210">
        <f>ROUND(I460*H460,2)</f>
        <v>0</v>
      </c>
      <c r="K460" s="206" t="s">
        <v>120</v>
      </c>
      <c r="L460" s="46"/>
      <c r="M460" s="211" t="s">
        <v>19</v>
      </c>
      <c r="N460" s="212" t="s">
        <v>40</v>
      </c>
      <c r="O460" s="86"/>
      <c r="P460" s="213">
        <f>O460*H460</f>
        <v>0</v>
      </c>
      <c r="Q460" s="213">
        <v>0</v>
      </c>
      <c r="R460" s="213">
        <f>Q460*H460</f>
        <v>0</v>
      </c>
      <c r="S460" s="213">
        <v>0</v>
      </c>
      <c r="T460" s="214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5" t="s">
        <v>574</v>
      </c>
      <c r="AT460" s="215" t="s">
        <v>109</v>
      </c>
      <c r="AU460" s="215" t="s">
        <v>79</v>
      </c>
      <c r="AY460" s="19" t="s">
        <v>108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19" t="s">
        <v>77</v>
      </c>
      <c r="BK460" s="216">
        <f>ROUND(I460*H460,2)</f>
        <v>0</v>
      </c>
      <c r="BL460" s="19" t="s">
        <v>574</v>
      </c>
      <c r="BM460" s="215" t="s">
        <v>666</v>
      </c>
    </row>
    <row r="461" s="2" customFormat="1">
      <c r="A461" s="40"/>
      <c r="B461" s="41"/>
      <c r="C461" s="42"/>
      <c r="D461" s="219" t="s">
        <v>123</v>
      </c>
      <c r="E461" s="42"/>
      <c r="F461" s="220" t="s">
        <v>667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123</v>
      </c>
      <c r="AU461" s="19" t="s">
        <v>79</v>
      </c>
    </row>
    <row r="462" s="13" customFormat="1">
      <c r="A462" s="13"/>
      <c r="B462" s="224"/>
      <c r="C462" s="225"/>
      <c r="D462" s="226" t="s">
        <v>125</v>
      </c>
      <c r="E462" s="227" t="s">
        <v>19</v>
      </c>
      <c r="F462" s="228" t="s">
        <v>668</v>
      </c>
      <c r="G462" s="225"/>
      <c r="H462" s="227" t="s">
        <v>19</v>
      </c>
      <c r="I462" s="229"/>
      <c r="J462" s="225"/>
      <c r="K462" s="225"/>
      <c r="L462" s="230"/>
      <c r="M462" s="231"/>
      <c r="N462" s="232"/>
      <c r="O462" s="232"/>
      <c r="P462" s="232"/>
      <c r="Q462" s="232"/>
      <c r="R462" s="232"/>
      <c r="S462" s="232"/>
      <c r="T462" s="23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4" t="s">
        <v>125</v>
      </c>
      <c r="AU462" s="234" t="s">
        <v>79</v>
      </c>
      <c r="AV462" s="13" t="s">
        <v>77</v>
      </c>
      <c r="AW462" s="13" t="s">
        <v>31</v>
      </c>
      <c r="AX462" s="13" t="s">
        <v>69</v>
      </c>
      <c r="AY462" s="234" t="s">
        <v>108</v>
      </c>
    </row>
    <row r="463" s="14" customFormat="1">
      <c r="A463" s="14"/>
      <c r="B463" s="235"/>
      <c r="C463" s="236"/>
      <c r="D463" s="226" t="s">
        <v>125</v>
      </c>
      <c r="E463" s="237" t="s">
        <v>19</v>
      </c>
      <c r="F463" s="238" t="s">
        <v>77</v>
      </c>
      <c r="G463" s="236"/>
      <c r="H463" s="239">
        <v>1</v>
      </c>
      <c r="I463" s="240"/>
      <c r="J463" s="236"/>
      <c r="K463" s="236"/>
      <c r="L463" s="241"/>
      <c r="M463" s="246"/>
      <c r="N463" s="247"/>
      <c r="O463" s="247"/>
      <c r="P463" s="247"/>
      <c r="Q463" s="247"/>
      <c r="R463" s="247"/>
      <c r="S463" s="247"/>
      <c r="T463" s="24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5" t="s">
        <v>125</v>
      </c>
      <c r="AU463" s="245" t="s">
        <v>79</v>
      </c>
      <c r="AV463" s="14" t="s">
        <v>79</v>
      </c>
      <c r="AW463" s="14" t="s">
        <v>31</v>
      </c>
      <c r="AX463" s="14" t="s">
        <v>77</v>
      </c>
      <c r="AY463" s="245" t="s">
        <v>108</v>
      </c>
    </row>
    <row r="464" s="12" customFormat="1" ht="25.92" customHeight="1">
      <c r="A464" s="12"/>
      <c r="B464" s="190"/>
      <c r="C464" s="191"/>
      <c r="D464" s="192" t="s">
        <v>68</v>
      </c>
      <c r="E464" s="193" t="s">
        <v>669</v>
      </c>
      <c r="F464" s="193" t="s">
        <v>670</v>
      </c>
      <c r="G464" s="191"/>
      <c r="H464" s="191"/>
      <c r="I464" s="194"/>
      <c r="J464" s="195">
        <f>BK464</f>
        <v>0</v>
      </c>
      <c r="K464" s="191"/>
      <c r="L464" s="196"/>
      <c r="M464" s="197"/>
      <c r="N464" s="198"/>
      <c r="O464" s="198"/>
      <c r="P464" s="199">
        <f>SUM(P465:P471)</f>
        <v>0</v>
      </c>
      <c r="Q464" s="198"/>
      <c r="R464" s="199">
        <f>SUM(R465:R471)</f>
        <v>0</v>
      </c>
      <c r="S464" s="198"/>
      <c r="T464" s="200">
        <f>SUM(T465:T471)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1" t="s">
        <v>114</v>
      </c>
      <c r="AT464" s="202" t="s">
        <v>68</v>
      </c>
      <c r="AU464" s="202" t="s">
        <v>69</v>
      </c>
      <c r="AY464" s="201" t="s">
        <v>108</v>
      </c>
      <c r="BK464" s="203">
        <f>SUM(BK465:BK471)</f>
        <v>0</v>
      </c>
    </row>
    <row r="465" s="2" customFormat="1" ht="16.5" customHeight="1">
      <c r="A465" s="40"/>
      <c r="B465" s="41"/>
      <c r="C465" s="204" t="s">
        <v>671</v>
      </c>
      <c r="D465" s="204" t="s">
        <v>109</v>
      </c>
      <c r="E465" s="205" t="s">
        <v>672</v>
      </c>
      <c r="F465" s="206" t="s">
        <v>673</v>
      </c>
      <c r="G465" s="207" t="s">
        <v>674</v>
      </c>
      <c r="H465" s="208">
        <v>29</v>
      </c>
      <c r="I465" s="209"/>
      <c r="J465" s="210">
        <f>ROUND(I465*H465,2)</f>
        <v>0</v>
      </c>
      <c r="K465" s="206" t="s">
        <v>120</v>
      </c>
      <c r="L465" s="46"/>
      <c r="M465" s="211" t="s">
        <v>19</v>
      </c>
      <c r="N465" s="212" t="s">
        <v>40</v>
      </c>
      <c r="O465" s="86"/>
      <c r="P465" s="213">
        <f>O465*H465</f>
        <v>0</v>
      </c>
      <c r="Q465" s="213">
        <v>0</v>
      </c>
      <c r="R465" s="213">
        <f>Q465*H465</f>
        <v>0</v>
      </c>
      <c r="S465" s="213">
        <v>0</v>
      </c>
      <c r="T465" s="214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5" t="s">
        <v>675</v>
      </c>
      <c r="AT465" s="215" t="s">
        <v>109</v>
      </c>
      <c r="AU465" s="215" t="s">
        <v>77</v>
      </c>
      <c r="AY465" s="19" t="s">
        <v>108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9" t="s">
        <v>77</v>
      </c>
      <c r="BK465" s="216">
        <f>ROUND(I465*H465,2)</f>
        <v>0</v>
      </c>
      <c r="BL465" s="19" t="s">
        <v>675</v>
      </c>
      <c r="BM465" s="215" t="s">
        <v>676</v>
      </c>
    </row>
    <row r="466" s="2" customFormat="1">
      <c r="A466" s="40"/>
      <c r="B466" s="41"/>
      <c r="C466" s="42"/>
      <c r="D466" s="219" t="s">
        <v>123</v>
      </c>
      <c r="E466" s="42"/>
      <c r="F466" s="220" t="s">
        <v>677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123</v>
      </c>
      <c r="AU466" s="19" t="s">
        <v>77</v>
      </c>
    </row>
    <row r="467" s="13" customFormat="1">
      <c r="A467" s="13"/>
      <c r="B467" s="224"/>
      <c r="C467" s="225"/>
      <c r="D467" s="226" t="s">
        <v>125</v>
      </c>
      <c r="E467" s="227" t="s">
        <v>19</v>
      </c>
      <c r="F467" s="228" t="s">
        <v>678</v>
      </c>
      <c r="G467" s="225"/>
      <c r="H467" s="227" t="s">
        <v>19</v>
      </c>
      <c r="I467" s="229"/>
      <c r="J467" s="225"/>
      <c r="K467" s="225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125</v>
      </c>
      <c r="AU467" s="234" t="s">
        <v>77</v>
      </c>
      <c r="AV467" s="13" t="s">
        <v>77</v>
      </c>
      <c r="AW467" s="13" t="s">
        <v>31</v>
      </c>
      <c r="AX467" s="13" t="s">
        <v>69</v>
      </c>
      <c r="AY467" s="234" t="s">
        <v>108</v>
      </c>
    </row>
    <row r="468" s="14" customFormat="1">
      <c r="A468" s="14"/>
      <c r="B468" s="235"/>
      <c r="C468" s="236"/>
      <c r="D468" s="226" t="s">
        <v>125</v>
      </c>
      <c r="E468" s="237" t="s">
        <v>19</v>
      </c>
      <c r="F468" s="238" t="s">
        <v>679</v>
      </c>
      <c r="G468" s="236"/>
      <c r="H468" s="239">
        <v>12</v>
      </c>
      <c r="I468" s="240"/>
      <c r="J468" s="236"/>
      <c r="K468" s="236"/>
      <c r="L468" s="241"/>
      <c r="M468" s="246"/>
      <c r="N468" s="247"/>
      <c r="O468" s="247"/>
      <c r="P468" s="247"/>
      <c r="Q468" s="247"/>
      <c r="R468" s="247"/>
      <c r="S468" s="247"/>
      <c r="T468" s="24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5" t="s">
        <v>125</v>
      </c>
      <c r="AU468" s="245" t="s">
        <v>77</v>
      </c>
      <c r="AV468" s="14" t="s">
        <v>79</v>
      </c>
      <c r="AW468" s="14" t="s">
        <v>31</v>
      </c>
      <c r="AX468" s="14" t="s">
        <v>69</v>
      </c>
      <c r="AY468" s="245" t="s">
        <v>108</v>
      </c>
    </row>
    <row r="469" s="13" customFormat="1">
      <c r="A469" s="13"/>
      <c r="B469" s="224"/>
      <c r="C469" s="225"/>
      <c r="D469" s="226" t="s">
        <v>125</v>
      </c>
      <c r="E469" s="227" t="s">
        <v>19</v>
      </c>
      <c r="F469" s="228" t="s">
        <v>680</v>
      </c>
      <c r="G469" s="225"/>
      <c r="H469" s="227" t="s">
        <v>19</v>
      </c>
      <c r="I469" s="229"/>
      <c r="J469" s="225"/>
      <c r="K469" s="225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125</v>
      </c>
      <c r="AU469" s="234" t="s">
        <v>77</v>
      </c>
      <c r="AV469" s="13" t="s">
        <v>77</v>
      </c>
      <c r="AW469" s="13" t="s">
        <v>31</v>
      </c>
      <c r="AX469" s="13" t="s">
        <v>69</v>
      </c>
      <c r="AY469" s="234" t="s">
        <v>108</v>
      </c>
    </row>
    <row r="470" s="14" customFormat="1">
      <c r="A470" s="14"/>
      <c r="B470" s="235"/>
      <c r="C470" s="236"/>
      <c r="D470" s="226" t="s">
        <v>125</v>
      </c>
      <c r="E470" s="237" t="s">
        <v>19</v>
      </c>
      <c r="F470" s="238" t="s">
        <v>681</v>
      </c>
      <c r="G470" s="236"/>
      <c r="H470" s="239">
        <v>17</v>
      </c>
      <c r="I470" s="240"/>
      <c r="J470" s="236"/>
      <c r="K470" s="236"/>
      <c r="L470" s="241"/>
      <c r="M470" s="246"/>
      <c r="N470" s="247"/>
      <c r="O470" s="247"/>
      <c r="P470" s="247"/>
      <c r="Q470" s="247"/>
      <c r="R470" s="247"/>
      <c r="S470" s="247"/>
      <c r="T470" s="24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125</v>
      </c>
      <c r="AU470" s="245" t="s">
        <v>77</v>
      </c>
      <c r="AV470" s="14" t="s">
        <v>79</v>
      </c>
      <c r="AW470" s="14" t="s">
        <v>31</v>
      </c>
      <c r="AX470" s="14" t="s">
        <v>69</v>
      </c>
      <c r="AY470" s="245" t="s">
        <v>108</v>
      </c>
    </row>
    <row r="471" s="15" customFormat="1">
      <c r="A471" s="15"/>
      <c r="B471" s="249"/>
      <c r="C471" s="250"/>
      <c r="D471" s="226" t="s">
        <v>125</v>
      </c>
      <c r="E471" s="251" t="s">
        <v>19</v>
      </c>
      <c r="F471" s="252" t="s">
        <v>168</v>
      </c>
      <c r="G471" s="250"/>
      <c r="H471" s="253">
        <v>29</v>
      </c>
      <c r="I471" s="254"/>
      <c r="J471" s="250"/>
      <c r="K471" s="250"/>
      <c r="L471" s="255"/>
      <c r="M471" s="283"/>
      <c r="N471" s="284"/>
      <c r="O471" s="284"/>
      <c r="P471" s="284"/>
      <c r="Q471" s="284"/>
      <c r="R471" s="284"/>
      <c r="S471" s="284"/>
      <c r="T471" s="28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9" t="s">
        <v>125</v>
      </c>
      <c r="AU471" s="259" t="s">
        <v>77</v>
      </c>
      <c r="AV471" s="15" t="s">
        <v>114</v>
      </c>
      <c r="AW471" s="15" t="s">
        <v>31</v>
      </c>
      <c r="AX471" s="15" t="s">
        <v>77</v>
      </c>
      <c r="AY471" s="259" t="s">
        <v>108</v>
      </c>
    </row>
    <row r="472" s="2" customFormat="1" ht="6.96" customHeight="1">
      <c r="A472" s="40"/>
      <c r="B472" s="61"/>
      <c r="C472" s="62"/>
      <c r="D472" s="62"/>
      <c r="E472" s="62"/>
      <c r="F472" s="62"/>
      <c r="G472" s="62"/>
      <c r="H472" s="62"/>
      <c r="I472" s="62"/>
      <c r="J472" s="62"/>
      <c r="K472" s="62"/>
      <c r="L472" s="46"/>
      <c r="M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</row>
  </sheetData>
  <sheetProtection sheet="1" autoFilter="0" formatColumns="0" formatRows="0" objects="1" scenarios="1" spinCount="100000" saltValue="787GdrF9Eh/TNiszvDbb3hgXMMKe4QmfiNE9Pvus0+nQSnIIJ6Lbv3V8O5GMQGavNd3KeoXv7sQ4KkFrq05Y/Q==" hashValue="KnyQAdOLlojNa5uHilx4A0wiyfjn5I02Td+wLmnuCcDnmG0HolMpgC/CYDfZUBXbPvShSJgAnYeLuPxrAnvyjw==" algorithmName="SHA-512" password="CC35"/>
  <autoFilter ref="C94:K471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2_01/622135001"/>
    <hyperlink ref="F104" r:id="rId2" display="https://podminky.urs.cz/item/CS_URS_2022_01/629991011"/>
    <hyperlink ref="F111" r:id="rId3" display="https://podminky.urs.cz/item/CS_URS_2022_01/629995101"/>
    <hyperlink ref="F116" r:id="rId4" display="https://podminky.urs.cz/item/CS_URS_2022_01/622325111"/>
    <hyperlink ref="F119" r:id="rId5" display="https://podminky.urs.cz/item/CS_URS_2022_01/622252001"/>
    <hyperlink ref="F134" r:id="rId6" display="https://podminky.urs.cz/item/CS_URS_2022_01/622143004"/>
    <hyperlink ref="F140" r:id="rId7" display="https://podminky.urs.cz/item/CS_URS_2022_01/622211031"/>
    <hyperlink ref="F157" r:id="rId8" display="https://podminky.urs.cz/item/CS_URS_2022_01/622131121"/>
    <hyperlink ref="F159" r:id="rId9" display="https://podminky.urs.cz/item/CS_URS_2022_01/622521022"/>
    <hyperlink ref="F162" r:id="rId10" display="https://podminky.urs.cz/item/CS_URS_2022_01/621211031"/>
    <hyperlink ref="F167" r:id="rId11" display="https://podminky.urs.cz/item/CS_URS_2022_01/621131121"/>
    <hyperlink ref="F172" r:id="rId12" display="https://podminky.urs.cz/item/CS_URS_2022_01/621521022"/>
    <hyperlink ref="F177" r:id="rId13" display="https://podminky.urs.cz/item/CS_URS_2022_01/623142001"/>
    <hyperlink ref="F187" r:id="rId14" display="https://podminky.urs.cz/item/CS_URS_2022_01/623521022"/>
    <hyperlink ref="F190" r:id="rId15" display="https://podminky.urs.cz/item/CS_URS_2022_01/623131121"/>
    <hyperlink ref="F192" r:id="rId16" display="https://podminky.urs.cz/item/CS_URS_2022_01/622212051"/>
    <hyperlink ref="F209" r:id="rId17" display="https://podminky.urs.cz/item/CS_URS_2022_01/622252002"/>
    <hyperlink ref="F220" r:id="rId18" display="https://podminky.urs.cz/item/CS_URS_2022_01/622253207"/>
    <hyperlink ref="F235" r:id="rId19" display="https://podminky.urs.cz/item/CS_URS_2022_01/644941111"/>
    <hyperlink ref="F240" r:id="rId20" display="https://podminky.urs.cz/item/CS_URS_2022_01/644941121"/>
    <hyperlink ref="F245" r:id="rId21" display="https://podminky.urs.cz/item/CS_URS_2022_01/941111121"/>
    <hyperlink ref="F250" r:id="rId22" display="https://podminky.urs.cz/item/CS_URS_2022_01/941111221"/>
    <hyperlink ref="F255" r:id="rId23" display="https://podminky.urs.cz/item/CS_URS_2022_01/941111821"/>
    <hyperlink ref="F260" r:id="rId24" display="https://podminky.urs.cz/item/CS_URS_2022_01/944511111"/>
    <hyperlink ref="F265" r:id="rId25" display="https://podminky.urs.cz/item/CS_URS_2022_01/944511211"/>
    <hyperlink ref="F270" r:id="rId26" display="https://podminky.urs.cz/item/CS_URS_2022_01/944511811"/>
    <hyperlink ref="F275" r:id="rId27" display="https://podminky.urs.cz/item/CS_URS_2022_01/967031743"/>
    <hyperlink ref="F280" r:id="rId28" display="https://podminky.urs.cz/item/CS_URS_2022_01/978015321"/>
    <hyperlink ref="F286" r:id="rId29" display="https://podminky.urs.cz/item/CS_URS_2022_01/997013152"/>
    <hyperlink ref="F288" r:id="rId30" display="https://podminky.urs.cz/item/CS_URS_2022_01/997013501"/>
    <hyperlink ref="F290" r:id="rId31" display="https://podminky.urs.cz/item/CS_URS_2022_01/997013509"/>
    <hyperlink ref="F294" r:id="rId32" display="https://podminky.urs.cz/item/CS_URS_2022_01/997013631"/>
    <hyperlink ref="F297" r:id="rId33" display="https://podminky.urs.cz/item/CS_URS_2022_01/998018002"/>
    <hyperlink ref="F301" r:id="rId34" display="https://podminky.urs.cz/item/CS_URS_2022_01/725810811"/>
    <hyperlink ref="F307" r:id="rId35" display="https://podminky.urs.cz/item/CS_URS_2022_01/725811115"/>
    <hyperlink ref="F314" r:id="rId36" display="https://podminky.urs.cz/item/CS_URS_2022_01/751398011"/>
    <hyperlink ref="F317" r:id="rId37" display="https://podminky.urs.cz/item/CS_URS_2022_01/751398821"/>
    <hyperlink ref="F321" r:id="rId38" display="https://podminky.urs.cz/item/CS_URS_2022_01/751525081"/>
    <hyperlink ref="F345" r:id="rId39" display="https://podminky.urs.cz/item/CS_URS_2022_01/998762202"/>
    <hyperlink ref="F348" r:id="rId40" display="https://podminky.urs.cz/item/CS_URS_2022_01/764002841"/>
    <hyperlink ref="F353" r:id="rId41" display="https://podminky.urs.cz/item/CS_URS_2022_01/764002851"/>
    <hyperlink ref="F392" r:id="rId42" display="https://podminky.urs.cz/item/CS_URS_2022_01/998764202"/>
    <hyperlink ref="F395" r:id="rId43" display="https://podminky.urs.cz/item/CS_URS_2022_01/766421821"/>
    <hyperlink ref="F401" r:id="rId44" display="https://podminky.urs.cz/item/CS_URS_2022_01/767661811"/>
    <hyperlink ref="F405" r:id="rId45" display="https://podminky.urs.cz/item/CS_URS_2022_01/767662110"/>
    <hyperlink ref="F409" r:id="rId46" display="https://podminky.urs.cz/item/CS_URS_2022_01/767893113"/>
    <hyperlink ref="F415" r:id="rId47" display="https://podminky.urs.cz/item/CS_URS_2022_01/767996701"/>
    <hyperlink ref="F422" r:id="rId48" display="https://podminky.urs.cz/item/CS_URS_2022_01/998767201"/>
    <hyperlink ref="F426" r:id="rId49" display="https://podminky.urs.cz/item/CS_URS_2022_01/210220212"/>
    <hyperlink ref="F431" r:id="rId50" display="https://podminky.urs.cz/item/CS_URS_2022_01/210280001"/>
    <hyperlink ref="F435" r:id="rId51" display="https://podminky.urs.cz/item/CS_URS_2022_01/21819-R"/>
    <hyperlink ref="F447" r:id="rId52" display="https://podminky.urs.cz/item/CS_URS_2022_01/218220212"/>
    <hyperlink ref="F457" r:id="rId53" display="https://podminky.urs.cz/item/CS_URS_2022_01/220322002"/>
    <hyperlink ref="F461" r:id="rId54" display="https://podminky.urs.cz/item/CS_URS_2022_01/228322002"/>
    <hyperlink ref="F466" r:id="rId55" display="https://podminky.urs.cz/item/CS_URS_2022_01/HZS2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682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683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684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685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686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687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688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689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690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691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692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76</v>
      </c>
      <c r="F18" s="297" t="s">
        <v>693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694</v>
      </c>
      <c r="F19" s="297" t="s">
        <v>695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696</v>
      </c>
      <c r="F20" s="297" t="s">
        <v>697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698</v>
      </c>
      <c r="F21" s="297" t="s">
        <v>699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700</v>
      </c>
      <c r="F22" s="297" t="s">
        <v>701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702</v>
      </c>
      <c r="F23" s="297" t="s">
        <v>703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704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705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706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707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708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709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710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711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712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93</v>
      </c>
      <c r="F36" s="297"/>
      <c r="G36" s="297" t="s">
        <v>713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714</v>
      </c>
      <c r="F37" s="297"/>
      <c r="G37" s="297" t="s">
        <v>715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50</v>
      </c>
      <c r="F38" s="297"/>
      <c r="G38" s="297" t="s">
        <v>716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51</v>
      </c>
      <c r="F39" s="297"/>
      <c r="G39" s="297" t="s">
        <v>717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94</v>
      </c>
      <c r="F40" s="297"/>
      <c r="G40" s="297" t="s">
        <v>718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95</v>
      </c>
      <c r="F41" s="297"/>
      <c r="G41" s="297" t="s">
        <v>719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720</v>
      </c>
      <c r="F42" s="297"/>
      <c r="G42" s="297" t="s">
        <v>721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722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723</v>
      </c>
      <c r="F44" s="297"/>
      <c r="G44" s="297" t="s">
        <v>724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97</v>
      </c>
      <c r="F45" s="297"/>
      <c r="G45" s="297" t="s">
        <v>725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726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727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728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729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730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731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732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733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734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735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736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737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738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739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740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741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742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743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744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745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746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747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748</v>
      </c>
      <c r="D76" s="315"/>
      <c r="E76" s="315"/>
      <c r="F76" s="315" t="s">
        <v>749</v>
      </c>
      <c r="G76" s="316"/>
      <c r="H76" s="315" t="s">
        <v>51</v>
      </c>
      <c r="I76" s="315" t="s">
        <v>54</v>
      </c>
      <c r="J76" s="315" t="s">
        <v>750</v>
      </c>
      <c r="K76" s="314"/>
    </row>
    <row r="77" s="1" customFormat="1" ht="17.25" customHeight="1">
      <c r="B77" s="312"/>
      <c r="C77" s="317" t="s">
        <v>751</v>
      </c>
      <c r="D77" s="317"/>
      <c r="E77" s="317"/>
      <c r="F77" s="318" t="s">
        <v>752</v>
      </c>
      <c r="G77" s="319"/>
      <c r="H77" s="317"/>
      <c r="I77" s="317"/>
      <c r="J77" s="317" t="s">
        <v>753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50</v>
      </c>
      <c r="D79" s="322"/>
      <c r="E79" s="322"/>
      <c r="F79" s="323" t="s">
        <v>754</v>
      </c>
      <c r="G79" s="324"/>
      <c r="H79" s="300" t="s">
        <v>755</v>
      </c>
      <c r="I79" s="300" t="s">
        <v>756</v>
      </c>
      <c r="J79" s="300">
        <v>20</v>
      </c>
      <c r="K79" s="314"/>
    </row>
    <row r="80" s="1" customFormat="1" ht="15" customHeight="1">
      <c r="B80" s="312"/>
      <c r="C80" s="300" t="s">
        <v>757</v>
      </c>
      <c r="D80" s="300"/>
      <c r="E80" s="300"/>
      <c r="F80" s="323" t="s">
        <v>754</v>
      </c>
      <c r="G80" s="324"/>
      <c r="H80" s="300" t="s">
        <v>758</v>
      </c>
      <c r="I80" s="300" t="s">
        <v>756</v>
      </c>
      <c r="J80" s="300">
        <v>120</v>
      </c>
      <c r="K80" s="314"/>
    </row>
    <row r="81" s="1" customFormat="1" ht="15" customHeight="1">
      <c r="B81" s="325"/>
      <c r="C81" s="300" t="s">
        <v>759</v>
      </c>
      <c r="D81" s="300"/>
      <c r="E81" s="300"/>
      <c r="F81" s="323" t="s">
        <v>760</v>
      </c>
      <c r="G81" s="324"/>
      <c r="H81" s="300" t="s">
        <v>761</v>
      </c>
      <c r="I81" s="300" t="s">
        <v>756</v>
      </c>
      <c r="J81" s="300">
        <v>50</v>
      </c>
      <c r="K81" s="314"/>
    </row>
    <row r="82" s="1" customFormat="1" ht="15" customHeight="1">
      <c r="B82" s="325"/>
      <c r="C82" s="300" t="s">
        <v>762</v>
      </c>
      <c r="D82" s="300"/>
      <c r="E82" s="300"/>
      <c r="F82" s="323" t="s">
        <v>754</v>
      </c>
      <c r="G82" s="324"/>
      <c r="H82" s="300" t="s">
        <v>763</v>
      </c>
      <c r="I82" s="300" t="s">
        <v>764</v>
      </c>
      <c r="J82" s="300"/>
      <c r="K82" s="314"/>
    </row>
    <row r="83" s="1" customFormat="1" ht="15" customHeight="1">
      <c r="B83" s="325"/>
      <c r="C83" s="326" t="s">
        <v>765</v>
      </c>
      <c r="D83" s="326"/>
      <c r="E83" s="326"/>
      <c r="F83" s="327" t="s">
        <v>760</v>
      </c>
      <c r="G83" s="326"/>
      <c r="H83" s="326" t="s">
        <v>766</v>
      </c>
      <c r="I83" s="326" t="s">
        <v>756</v>
      </c>
      <c r="J83" s="326">
        <v>15</v>
      </c>
      <c r="K83" s="314"/>
    </row>
    <row r="84" s="1" customFormat="1" ht="15" customHeight="1">
      <c r="B84" s="325"/>
      <c r="C84" s="326" t="s">
        <v>767</v>
      </c>
      <c r="D84" s="326"/>
      <c r="E84" s="326"/>
      <c r="F84" s="327" t="s">
        <v>760</v>
      </c>
      <c r="G84" s="326"/>
      <c r="H84" s="326" t="s">
        <v>768</v>
      </c>
      <c r="I84" s="326" t="s">
        <v>756</v>
      </c>
      <c r="J84" s="326">
        <v>15</v>
      </c>
      <c r="K84" s="314"/>
    </row>
    <row r="85" s="1" customFormat="1" ht="15" customHeight="1">
      <c r="B85" s="325"/>
      <c r="C85" s="326" t="s">
        <v>769</v>
      </c>
      <c r="D85" s="326"/>
      <c r="E85" s="326"/>
      <c r="F85" s="327" t="s">
        <v>760</v>
      </c>
      <c r="G85" s="326"/>
      <c r="H85" s="326" t="s">
        <v>770</v>
      </c>
      <c r="I85" s="326" t="s">
        <v>756</v>
      </c>
      <c r="J85" s="326">
        <v>20</v>
      </c>
      <c r="K85" s="314"/>
    </row>
    <row r="86" s="1" customFormat="1" ht="15" customHeight="1">
      <c r="B86" s="325"/>
      <c r="C86" s="326" t="s">
        <v>771</v>
      </c>
      <c r="D86" s="326"/>
      <c r="E86" s="326"/>
      <c r="F86" s="327" t="s">
        <v>760</v>
      </c>
      <c r="G86" s="326"/>
      <c r="H86" s="326" t="s">
        <v>772</v>
      </c>
      <c r="I86" s="326" t="s">
        <v>756</v>
      </c>
      <c r="J86" s="326">
        <v>20</v>
      </c>
      <c r="K86" s="314"/>
    </row>
    <row r="87" s="1" customFormat="1" ht="15" customHeight="1">
      <c r="B87" s="325"/>
      <c r="C87" s="300" t="s">
        <v>773</v>
      </c>
      <c r="D87" s="300"/>
      <c r="E87" s="300"/>
      <c r="F87" s="323" t="s">
        <v>760</v>
      </c>
      <c r="G87" s="324"/>
      <c r="H87" s="300" t="s">
        <v>774</v>
      </c>
      <c r="I87" s="300" t="s">
        <v>756</v>
      </c>
      <c r="J87" s="300">
        <v>50</v>
      </c>
      <c r="K87" s="314"/>
    </row>
    <row r="88" s="1" customFormat="1" ht="15" customHeight="1">
      <c r="B88" s="325"/>
      <c r="C88" s="300" t="s">
        <v>775</v>
      </c>
      <c r="D88" s="300"/>
      <c r="E88" s="300"/>
      <c r="F88" s="323" t="s">
        <v>760</v>
      </c>
      <c r="G88" s="324"/>
      <c r="H88" s="300" t="s">
        <v>776</v>
      </c>
      <c r="I88" s="300" t="s">
        <v>756</v>
      </c>
      <c r="J88" s="300">
        <v>20</v>
      </c>
      <c r="K88" s="314"/>
    </row>
    <row r="89" s="1" customFormat="1" ht="15" customHeight="1">
      <c r="B89" s="325"/>
      <c r="C89" s="300" t="s">
        <v>777</v>
      </c>
      <c r="D89" s="300"/>
      <c r="E89" s="300"/>
      <c r="F89" s="323" t="s">
        <v>760</v>
      </c>
      <c r="G89" s="324"/>
      <c r="H89" s="300" t="s">
        <v>778</v>
      </c>
      <c r="I89" s="300" t="s">
        <v>756</v>
      </c>
      <c r="J89" s="300">
        <v>20</v>
      </c>
      <c r="K89" s="314"/>
    </row>
    <row r="90" s="1" customFormat="1" ht="15" customHeight="1">
      <c r="B90" s="325"/>
      <c r="C90" s="300" t="s">
        <v>779</v>
      </c>
      <c r="D90" s="300"/>
      <c r="E90" s="300"/>
      <c r="F90" s="323" t="s">
        <v>760</v>
      </c>
      <c r="G90" s="324"/>
      <c r="H90" s="300" t="s">
        <v>780</v>
      </c>
      <c r="I90" s="300" t="s">
        <v>756</v>
      </c>
      <c r="J90" s="300">
        <v>50</v>
      </c>
      <c r="K90" s="314"/>
    </row>
    <row r="91" s="1" customFormat="1" ht="15" customHeight="1">
      <c r="B91" s="325"/>
      <c r="C91" s="300" t="s">
        <v>781</v>
      </c>
      <c r="D91" s="300"/>
      <c r="E91" s="300"/>
      <c r="F91" s="323" t="s">
        <v>760</v>
      </c>
      <c r="G91" s="324"/>
      <c r="H91" s="300" t="s">
        <v>781</v>
      </c>
      <c r="I91" s="300" t="s">
        <v>756</v>
      </c>
      <c r="J91" s="300">
        <v>50</v>
      </c>
      <c r="K91" s="314"/>
    </row>
    <row r="92" s="1" customFormat="1" ht="15" customHeight="1">
      <c r="B92" s="325"/>
      <c r="C92" s="300" t="s">
        <v>782</v>
      </c>
      <c r="D92" s="300"/>
      <c r="E92" s="300"/>
      <c r="F92" s="323" t="s">
        <v>760</v>
      </c>
      <c r="G92" s="324"/>
      <c r="H92" s="300" t="s">
        <v>783</v>
      </c>
      <c r="I92" s="300" t="s">
        <v>756</v>
      </c>
      <c r="J92" s="300">
        <v>255</v>
      </c>
      <c r="K92" s="314"/>
    </row>
    <row r="93" s="1" customFormat="1" ht="15" customHeight="1">
      <c r="B93" s="325"/>
      <c r="C93" s="300" t="s">
        <v>784</v>
      </c>
      <c r="D93" s="300"/>
      <c r="E93" s="300"/>
      <c r="F93" s="323" t="s">
        <v>754</v>
      </c>
      <c r="G93" s="324"/>
      <c r="H93" s="300" t="s">
        <v>785</v>
      </c>
      <c r="I93" s="300" t="s">
        <v>786</v>
      </c>
      <c r="J93" s="300"/>
      <c r="K93" s="314"/>
    </row>
    <row r="94" s="1" customFormat="1" ht="15" customHeight="1">
      <c r="B94" s="325"/>
      <c r="C94" s="300" t="s">
        <v>787</v>
      </c>
      <c r="D94" s="300"/>
      <c r="E94" s="300"/>
      <c r="F94" s="323" t="s">
        <v>754</v>
      </c>
      <c r="G94" s="324"/>
      <c r="H94" s="300" t="s">
        <v>788</v>
      </c>
      <c r="I94" s="300" t="s">
        <v>789</v>
      </c>
      <c r="J94" s="300"/>
      <c r="K94" s="314"/>
    </row>
    <row r="95" s="1" customFormat="1" ht="15" customHeight="1">
      <c r="B95" s="325"/>
      <c r="C95" s="300" t="s">
        <v>790</v>
      </c>
      <c r="D95" s="300"/>
      <c r="E95" s="300"/>
      <c r="F95" s="323" t="s">
        <v>754</v>
      </c>
      <c r="G95" s="324"/>
      <c r="H95" s="300" t="s">
        <v>790</v>
      </c>
      <c r="I95" s="300" t="s">
        <v>789</v>
      </c>
      <c r="J95" s="300"/>
      <c r="K95" s="314"/>
    </row>
    <row r="96" s="1" customFormat="1" ht="15" customHeight="1">
      <c r="B96" s="325"/>
      <c r="C96" s="300" t="s">
        <v>35</v>
      </c>
      <c r="D96" s="300"/>
      <c r="E96" s="300"/>
      <c r="F96" s="323" t="s">
        <v>754</v>
      </c>
      <c r="G96" s="324"/>
      <c r="H96" s="300" t="s">
        <v>791</v>
      </c>
      <c r="I96" s="300" t="s">
        <v>789</v>
      </c>
      <c r="J96" s="300"/>
      <c r="K96" s="314"/>
    </row>
    <row r="97" s="1" customFormat="1" ht="15" customHeight="1">
      <c r="B97" s="325"/>
      <c r="C97" s="300" t="s">
        <v>45</v>
      </c>
      <c r="D97" s="300"/>
      <c r="E97" s="300"/>
      <c r="F97" s="323" t="s">
        <v>754</v>
      </c>
      <c r="G97" s="324"/>
      <c r="H97" s="300" t="s">
        <v>792</v>
      </c>
      <c r="I97" s="300" t="s">
        <v>789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793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748</v>
      </c>
      <c r="D103" s="315"/>
      <c r="E103" s="315"/>
      <c r="F103" s="315" t="s">
        <v>749</v>
      </c>
      <c r="G103" s="316"/>
      <c r="H103" s="315" t="s">
        <v>51</v>
      </c>
      <c r="I103" s="315" t="s">
        <v>54</v>
      </c>
      <c r="J103" s="315" t="s">
        <v>750</v>
      </c>
      <c r="K103" s="314"/>
    </row>
    <row r="104" s="1" customFormat="1" ht="17.25" customHeight="1">
      <c r="B104" s="312"/>
      <c r="C104" s="317" t="s">
        <v>751</v>
      </c>
      <c r="D104" s="317"/>
      <c r="E104" s="317"/>
      <c r="F104" s="318" t="s">
        <v>752</v>
      </c>
      <c r="G104" s="319"/>
      <c r="H104" s="317"/>
      <c r="I104" s="317"/>
      <c r="J104" s="317" t="s">
        <v>753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50</v>
      </c>
      <c r="D106" s="322"/>
      <c r="E106" s="322"/>
      <c r="F106" s="323" t="s">
        <v>754</v>
      </c>
      <c r="G106" s="300"/>
      <c r="H106" s="300" t="s">
        <v>794</v>
      </c>
      <c r="I106" s="300" t="s">
        <v>756</v>
      </c>
      <c r="J106" s="300">
        <v>20</v>
      </c>
      <c r="K106" s="314"/>
    </row>
    <row r="107" s="1" customFormat="1" ht="15" customHeight="1">
      <c r="B107" s="312"/>
      <c r="C107" s="300" t="s">
        <v>757</v>
      </c>
      <c r="D107" s="300"/>
      <c r="E107" s="300"/>
      <c r="F107" s="323" t="s">
        <v>754</v>
      </c>
      <c r="G107" s="300"/>
      <c r="H107" s="300" t="s">
        <v>794</v>
      </c>
      <c r="I107" s="300" t="s">
        <v>756</v>
      </c>
      <c r="J107" s="300">
        <v>120</v>
      </c>
      <c r="K107" s="314"/>
    </row>
    <row r="108" s="1" customFormat="1" ht="15" customHeight="1">
      <c r="B108" s="325"/>
      <c r="C108" s="300" t="s">
        <v>759</v>
      </c>
      <c r="D108" s="300"/>
      <c r="E108" s="300"/>
      <c r="F108" s="323" t="s">
        <v>760</v>
      </c>
      <c r="G108" s="300"/>
      <c r="H108" s="300" t="s">
        <v>794</v>
      </c>
      <c r="I108" s="300" t="s">
        <v>756</v>
      </c>
      <c r="J108" s="300">
        <v>50</v>
      </c>
      <c r="K108" s="314"/>
    </row>
    <row r="109" s="1" customFormat="1" ht="15" customHeight="1">
      <c r="B109" s="325"/>
      <c r="C109" s="300" t="s">
        <v>762</v>
      </c>
      <c r="D109" s="300"/>
      <c r="E109" s="300"/>
      <c r="F109" s="323" t="s">
        <v>754</v>
      </c>
      <c r="G109" s="300"/>
      <c r="H109" s="300" t="s">
        <v>794</v>
      </c>
      <c r="I109" s="300" t="s">
        <v>764</v>
      </c>
      <c r="J109" s="300"/>
      <c r="K109" s="314"/>
    </row>
    <row r="110" s="1" customFormat="1" ht="15" customHeight="1">
      <c r="B110" s="325"/>
      <c r="C110" s="300" t="s">
        <v>773</v>
      </c>
      <c r="D110" s="300"/>
      <c r="E110" s="300"/>
      <c r="F110" s="323" t="s">
        <v>760</v>
      </c>
      <c r="G110" s="300"/>
      <c r="H110" s="300" t="s">
        <v>794</v>
      </c>
      <c r="I110" s="300" t="s">
        <v>756</v>
      </c>
      <c r="J110" s="300">
        <v>50</v>
      </c>
      <c r="K110" s="314"/>
    </row>
    <row r="111" s="1" customFormat="1" ht="15" customHeight="1">
      <c r="B111" s="325"/>
      <c r="C111" s="300" t="s">
        <v>781</v>
      </c>
      <c r="D111" s="300"/>
      <c r="E111" s="300"/>
      <c r="F111" s="323" t="s">
        <v>760</v>
      </c>
      <c r="G111" s="300"/>
      <c r="H111" s="300" t="s">
        <v>794</v>
      </c>
      <c r="I111" s="300" t="s">
        <v>756</v>
      </c>
      <c r="J111" s="300">
        <v>50</v>
      </c>
      <c r="K111" s="314"/>
    </row>
    <row r="112" s="1" customFormat="1" ht="15" customHeight="1">
      <c r="B112" s="325"/>
      <c r="C112" s="300" t="s">
        <v>779</v>
      </c>
      <c r="D112" s="300"/>
      <c r="E112" s="300"/>
      <c r="F112" s="323" t="s">
        <v>760</v>
      </c>
      <c r="G112" s="300"/>
      <c r="H112" s="300" t="s">
        <v>794</v>
      </c>
      <c r="I112" s="300" t="s">
        <v>756</v>
      </c>
      <c r="J112" s="300">
        <v>50</v>
      </c>
      <c r="K112" s="314"/>
    </row>
    <row r="113" s="1" customFormat="1" ht="15" customHeight="1">
      <c r="B113" s="325"/>
      <c r="C113" s="300" t="s">
        <v>50</v>
      </c>
      <c r="D113" s="300"/>
      <c r="E113" s="300"/>
      <c r="F113" s="323" t="s">
        <v>754</v>
      </c>
      <c r="G113" s="300"/>
      <c r="H113" s="300" t="s">
        <v>795</v>
      </c>
      <c r="I113" s="300" t="s">
        <v>756</v>
      </c>
      <c r="J113" s="300">
        <v>20</v>
      </c>
      <c r="K113" s="314"/>
    </row>
    <row r="114" s="1" customFormat="1" ht="15" customHeight="1">
      <c r="B114" s="325"/>
      <c r="C114" s="300" t="s">
        <v>796</v>
      </c>
      <c r="D114" s="300"/>
      <c r="E114" s="300"/>
      <c r="F114" s="323" t="s">
        <v>754</v>
      </c>
      <c r="G114" s="300"/>
      <c r="H114" s="300" t="s">
        <v>797</v>
      </c>
      <c r="I114" s="300" t="s">
        <v>756</v>
      </c>
      <c r="J114" s="300">
        <v>120</v>
      </c>
      <c r="K114" s="314"/>
    </row>
    <row r="115" s="1" customFormat="1" ht="15" customHeight="1">
      <c r="B115" s="325"/>
      <c r="C115" s="300" t="s">
        <v>35</v>
      </c>
      <c r="D115" s="300"/>
      <c r="E115" s="300"/>
      <c r="F115" s="323" t="s">
        <v>754</v>
      </c>
      <c r="G115" s="300"/>
      <c r="H115" s="300" t="s">
        <v>798</v>
      </c>
      <c r="I115" s="300" t="s">
        <v>789</v>
      </c>
      <c r="J115" s="300"/>
      <c r="K115" s="314"/>
    </row>
    <row r="116" s="1" customFormat="1" ht="15" customHeight="1">
      <c r="B116" s="325"/>
      <c r="C116" s="300" t="s">
        <v>45</v>
      </c>
      <c r="D116" s="300"/>
      <c r="E116" s="300"/>
      <c r="F116" s="323" t="s">
        <v>754</v>
      </c>
      <c r="G116" s="300"/>
      <c r="H116" s="300" t="s">
        <v>799</v>
      </c>
      <c r="I116" s="300" t="s">
        <v>789</v>
      </c>
      <c r="J116" s="300"/>
      <c r="K116" s="314"/>
    </row>
    <row r="117" s="1" customFormat="1" ht="15" customHeight="1">
      <c r="B117" s="325"/>
      <c r="C117" s="300" t="s">
        <v>54</v>
      </c>
      <c r="D117" s="300"/>
      <c r="E117" s="300"/>
      <c r="F117" s="323" t="s">
        <v>754</v>
      </c>
      <c r="G117" s="300"/>
      <c r="H117" s="300" t="s">
        <v>800</v>
      </c>
      <c r="I117" s="300" t="s">
        <v>801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802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748</v>
      </c>
      <c r="D123" s="315"/>
      <c r="E123" s="315"/>
      <c r="F123" s="315" t="s">
        <v>749</v>
      </c>
      <c r="G123" s="316"/>
      <c r="H123" s="315" t="s">
        <v>51</v>
      </c>
      <c r="I123" s="315" t="s">
        <v>54</v>
      </c>
      <c r="J123" s="315" t="s">
        <v>750</v>
      </c>
      <c r="K123" s="344"/>
    </row>
    <row r="124" s="1" customFormat="1" ht="17.25" customHeight="1">
      <c r="B124" s="343"/>
      <c r="C124" s="317" t="s">
        <v>751</v>
      </c>
      <c r="D124" s="317"/>
      <c r="E124" s="317"/>
      <c r="F124" s="318" t="s">
        <v>752</v>
      </c>
      <c r="G124" s="319"/>
      <c r="H124" s="317"/>
      <c r="I124" s="317"/>
      <c r="J124" s="317" t="s">
        <v>753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757</v>
      </c>
      <c r="D126" s="322"/>
      <c r="E126" s="322"/>
      <c r="F126" s="323" t="s">
        <v>754</v>
      </c>
      <c r="G126" s="300"/>
      <c r="H126" s="300" t="s">
        <v>794</v>
      </c>
      <c r="I126" s="300" t="s">
        <v>756</v>
      </c>
      <c r="J126" s="300">
        <v>120</v>
      </c>
      <c r="K126" s="348"/>
    </row>
    <row r="127" s="1" customFormat="1" ht="15" customHeight="1">
      <c r="B127" s="345"/>
      <c r="C127" s="300" t="s">
        <v>803</v>
      </c>
      <c r="D127" s="300"/>
      <c r="E127" s="300"/>
      <c r="F127" s="323" t="s">
        <v>754</v>
      </c>
      <c r="G127" s="300"/>
      <c r="H127" s="300" t="s">
        <v>804</v>
      </c>
      <c r="I127" s="300" t="s">
        <v>756</v>
      </c>
      <c r="J127" s="300" t="s">
        <v>805</v>
      </c>
      <c r="K127" s="348"/>
    </row>
    <row r="128" s="1" customFormat="1" ht="15" customHeight="1">
      <c r="B128" s="345"/>
      <c r="C128" s="300" t="s">
        <v>702</v>
      </c>
      <c r="D128" s="300"/>
      <c r="E128" s="300"/>
      <c r="F128" s="323" t="s">
        <v>754</v>
      </c>
      <c r="G128" s="300"/>
      <c r="H128" s="300" t="s">
        <v>806</v>
      </c>
      <c r="I128" s="300" t="s">
        <v>756</v>
      </c>
      <c r="J128" s="300" t="s">
        <v>805</v>
      </c>
      <c r="K128" s="348"/>
    </row>
    <row r="129" s="1" customFormat="1" ht="15" customHeight="1">
      <c r="B129" s="345"/>
      <c r="C129" s="300" t="s">
        <v>765</v>
      </c>
      <c r="D129" s="300"/>
      <c r="E129" s="300"/>
      <c r="F129" s="323" t="s">
        <v>760</v>
      </c>
      <c r="G129" s="300"/>
      <c r="H129" s="300" t="s">
        <v>766</v>
      </c>
      <c r="I129" s="300" t="s">
        <v>756</v>
      </c>
      <c r="J129" s="300">
        <v>15</v>
      </c>
      <c r="K129" s="348"/>
    </row>
    <row r="130" s="1" customFormat="1" ht="15" customHeight="1">
      <c r="B130" s="345"/>
      <c r="C130" s="326" t="s">
        <v>767</v>
      </c>
      <c r="D130" s="326"/>
      <c r="E130" s="326"/>
      <c r="F130" s="327" t="s">
        <v>760</v>
      </c>
      <c r="G130" s="326"/>
      <c r="H130" s="326" t="s">
        <v>768</v>
      </c>
      <c r="I130" s="326" t="s">
        <v>756</v>
      </c>
      <c r="J130" s="326">
        <v>15</v>
      </c>
      <c r="K130" s="348"/>
    </row>
    <row r="131" s="1" customFormat="1" ht="15" customHeight="1">
      <c r="B131" s="345"/>
      <c r="C131" s="326" t="s">
        <v>769</v>
      </c>
      <c r="D131" s="326"/>
      <c r="E131" s="326"/>
      <c r="F131" s="327" t="s">
        <v>760</v>
      </c>
      <c r="G131" s="326"/>
      <c r="H131" s="326" t="s">
        <v>770</v>
      </c>
      <c r="I131" s="326" t="s">
        <v>756</v>
      </c>
      <c r="J131" s="326">
        <v>20</v>
      </c>
      <c r="K131" s="348"/>
    </row>
    <row r="132" s="1" customFormat="1" ht="15" customHeight="1">
      <c r="B132" s="345"/>
      <c r="C132" s="326" t="s">
        <v>771</v>
      </c>
      <c r="D132" s="326"/>
      <c r="E132" s="326"/>
      <c r="F132" s="327" t="s">
        <v>760</v>
      </c>
      <c r="G132" s="326"/>
      <c r="H132" s="326" t="s">
        <v>772</v>
      </c>
      <c r="I132" s="326" t="s">
        <v>756</v>
      </c>
      <c r="J132" s="326">
        <v>20</v>
      </c>
      <c r="K132" s="348"/>
    </row>
    <row r="133" s="1" customFormat="1" ht="15" customHeight="1">
      <c r="B133" s="345"/>
      <c r="C133" s="300" t="s">
        <v>759</v>
      </c>
      <c r="D133" s="300"/>
      <c r="E133" s="300"/>
      <c r="F133" s="323" t="s">
        <v>760</v>
      </c>
      <c r="G133" s="300"/>
      <c r="H133" s="300" t="s">
        <v>794</v>
      </c>
      <c r="I133" s="300" t="s">
        <v>756</v>
      </c>
      <c r="J133" s="300">
        <v>50</v>
      </c>
      <c r="K133" s="348"/>
    </row>
    <row r="134" s="1" customFormat="1" ht="15" customHeight="1">
      <c r="B134" s="345"/>
      <c r="C134" s="300" t="s">
        <v>773</v>
      </c>
      <c r="D134" s="300"/>
      <c r="E134" s="300"/>
      <c r="F134" s="323" t="s">
        <v>760</v>
      </c>
      <c r="G134" s="300"/>
      <c r="H134" s="300" t="s">
        <v>794</v>
      </c>
      <c r="I134" s="300" t="s">
        <v>756</v>
      </c>
      <c r="J134" s="300">
        <v>50</v>
      </c>
      <c r="K134" s="348"/>
    </row>
    <row r="135" s="1" customFormat="1" ht="15" customHeight="1">
      <c r="B135" s="345"/>
      <c r="C135" s="300" t="s">
        <v>779</v>
      </c>
      <c r="D135" s="300"/>
      <c r="E135" s="300"/>
      <c r="F135" s="323" t="s">
        <v>760</v>
      </c>
      <c r="G135" s="300"/>
      <c r="H135" s="300" t="s">
        <v>794</v>
      </c>
      <c r="I135" s="300" t="s">
        <v>756</v>
      </c>
      <c r="J135" s="300">
        <v>50</v>
      </c>
      <c r="K135" s="348"/>
    </row>
    <row r="136" s="1" customFormat="1" ht="15" customHeight="1">
      <c r="B136" s="345"/>
      <c r="C136" s="300" t="s">
        <v>781</v>
      </c>
      <c r="D136" s="300"/>
      <c r="E136" s="300"/>
      <c r="F136" s="323" t="s">
        <v>760</v>
      </c>
      <c r="G136" s="300"/>
      <c r="H136" s="300" t="s">
        <v>794</v>
      </c>
      <c r="I136" s="300" t="s">
        <v>756</v>
      </c>
      <c r="J136" s="300">
        <v>50</v>
      </c>
      <c r="K136" s="348"/>
    </row>
    <row r="137" s="1" customFormat="1" ht="15" customHeight="1">
      <c r="B137" s="345"/>
      <c r="C137" s="300" t="s">
        <v>782</v>
      </c>
      <c r="D137" s="300"/>
      <c r="E137" s="300"/>
      <c r="F137" s="323" t="s">
        <v>760</v>
      </c>
      <c r="G137" s="300"/>
      <c r="H137" s="300" t="s">
        <v>807</v>
      </c>
      <c r="I137" s="300" t="s">
        <v>756</v>
      </c>
      <c r="J137" s="300">
        <v>255</v>
      </c>
      <c r="K137" s="348"/>
    </row>
    <row r="138" s="1" customFormat="1" ht="15" customHeight="1">
      <c r="B138" s="345"/>
      <c r="C138" s="300" t="s">
        <v>784</v>
      </c>
      <c r="D138" s="300"/>
      <c r="E138" s="300"/>
      <c r="F138" s="323" t="s">
        <v>754</v>
      </c>
      <c r="G138" s="300"/>
      <c r="H138" s="300" t="s">
        <v>808</v>
      </c>
      <c r="I138" s="300" t="s">
        <v>786</v>
      </c>
      <c r="J138" s="300"/>
      <c r="K138" s="348"/>
    </row>
    <row r="139" s="1" customFormat="1" ht="15" customHeight="1">
      <c r="B139" s="345"/>
      <c r="C139" s="300" t="s">
        <v>787</v>
      </c>
      <c r="D139" s="300"/>
      <c r="E139" s="300"/>
      <c r="F139" s="323" t="s">
        <v>754</v>
      </c>
      <c r="G139" s="300"/>
      <c r="H139" s="300" t="s">
        <v>809</v>
      </c>
      <c r="I139" s="300" t="s">
        <v>789</v>
      </c>
      <c r="J139" s="300"/>
      <c r="K139" s="348"/>
    </row>
    <row r="140" s="1" customFormat="1" ht="15" customHeight="1">
      <c r="B140" s="345"/>
      <c r="C140" s="300" t="s">
        <v>790</v>
      </c>
      <c r="D140" s="300"/>
      <c r="E140" s="300"/>
      <c r="F140" s="323" t="s">
        <v>754</v>
      </c>
      <c r="G140" s="300"/>
      <c r="H140" s="300" t="s">
        <v>790</v>
      </c>
      <c r="I140" s="300" t="s">
        <v>789</v>
      </c>
      <c r="J140" s="300"/>
      <c r="K140" s="348"/>
    </row>
    <row r="141" s="1" customFormat="1" ht="15" customHeight="1">
      <c r="B141" s="345"/>
      <c r="C141" s="300" t="s">
        <v>35</v>
      </c>
      <c r="D141" s="300"/>
      <c r="E141" s="300"/>
      <c r="F141" s="323" t="s">
        <v>754</v>
      </c>
      <c r="G141" s="300"/>
      <c r="H141" s="300" t="s">
        <v>810</v>
      </c>
      <c r="I141" s="300" t="s">
        <v>789</v>
      </c>
      <c r="J141" s="300"/>
      <c r="K141" s="348"/>
    </row>
    <row r="142" s="1" customFormat="1" ht="15" customHeight="1">
      <c r="B142" s="345"/>
      <c r="C142" s="300" t="s">
        <v>811</v>
      </c>
      <c r="D142" s="300"/>
      <c r="E142" s="300"/>
      <c r="F142" s="323" t="s">
        <v>754</v>
      </c>
      <c r="G142" s="300"/>
      <c r="H142" s="300" t="s">
        <v>812</v>
      </c>
      <c r="I142" s="300" t="s">
        <v>789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813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748</v>
      </c>
      <c r="D148" s="315"/>
      <c r="E148" s="315"/>
      <c r="F148" s="315" t="s">
        <v>749</v>
      </c>
      <c r="G148" s="316"/>
      <c r="H148" s="315" t="s">
        <v>51</v>
      </c>
      <c r="I148" s="315" t="s">
        <v>54</v>
      </c>
      <c r="J148" s="315" t="s">
        <v>750</v>
      </c>
      <c r="K148" s="314"/>
    </row>
    <row r="149" s="1" customFormat="1" ht="17.25" customHeight="1">
      <c r="B149" s="312"/>
      <c r="C149" s="317" t="s">
        <v>751</v>
      </c>
      <c r="D149" s="317"/>
      <c r="E149" s="317"/>
      <c r="F149" s="318" t="s">
        <v>752</v>
      </c>
      <c r="G149" s="319"/>
      <c r="H149" s="317"/>
      <c r="I149" s="317"/>
      <c r="J149" s="317" t="s">
        <v>753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757</v>
      </c>
      <c r="D151" s="300"/>
      <c r="E151" s="300"/>
      <c r="F151" s="353" t="s">
        <v>754</v>
      </c>
      <c r="G151" s="300"/>
      <c r="H151" s="352" t="s">
        <v>794</v>
      </c>
      <c r="I151" s="352" t="s">
        <v>756</v>
      </c>
      <c r="J151" s="352">
        <v>120</v>
      </c>
      <c r="K151" s="348"/>
    </row>
    <row r="152" s="1" customFormat="1" ht="15" customHeight="1">
      <c r="B152" s="325"/>
      <c r="C152" s="352" t="s">
        <v>803</v>
      </c>
      <c r="D152" s="300"/>
      <c r="E152" s="300"/>
      <c r="F152" s="353" t="s">
        <v>754</v>
      </c>
      <c r="G152" s="300"/>
      <c r="H152" s="352" t="s">
        <v>814</v>
      </c>
      <c r="I152" s="352" t="s">
        <v>756</v>
      </c>
      <c r="J152" s="352" t="s">
        <v>805</v>
      </c>
      <c r="K152" s="348"/>
    </row>
    <row r="153" s="1" customFormat="1" ht="15" customHeight="1">
      <c r="B153" s="325"/>
      <c r="C153" s="352" t="s">
        <v>702</v>
      </c>
      <c r="D153" s="300"/>
      <c r="E153" s="300"/>
      <c r="F153" s="353" t="s">
        <v>754</v>
      </c>
      <c r="G153" s="300"/>
      <c r="H153" s="352" t="s">
        <v>815</v>
      </c>
      <c r="I153" s="352" t="s">
        <v>756</v>
      </c>
      <c r="J153" s="352" t="s">
        <v>805</v>
      </c>
      <c r="K153" s="348"/>
    </row>
    <row r="154" s="1" customFormat="1" ht="15" customHeight="1">
      <c r="B154" s="325"/>
      <c r="C154" s="352" t="s">
        <v>759</v>
      </c>
      <c r="D154" s="300"/>
      <c r="E154" s="300"/>
      <c r="F154" s="353" t="s">
        <v>760</v>
      </c>
      <c r="G154" s="300"/>
      <c r="H154" s="352" t="s">
        <v>794</v>
      </c>
      <c r="I154" s="352" t="s">
        <v>756</v>
      </c>
      <c r="J154" s="352">
        <v>50</v>
      </c>
      <c r="K154" s="348"/>
    </row>
    <row r="155" s="1" customFormat="1" ht="15" customHeight="1">
      <c r="B155" s="325"/>
      <c r="C155" s="352" t="s">
        <v>762</v>
      </c>
      <c r="D155" s="300"/>
      <c r="E155" s="300"/>
      <c r="F155" s="353" t="s">
        <v>754</v>
      </c>
      <c r="G155" s="300"/>
      <c r="H155" s="352" t="s">
        <v>794</v>
      </c>
      <c r="I155" s="352" t="s">
        <v>764</v>
      </c>
      <c r="J155" s="352"/>
      <c r="K155" s="348"/>
    </row>
    <row r="156" s="1" customFormat="1" ht="15" customHeight="1">
      <c r="B156" s="325"/>
      <c r="C156" s="352" t="s">
        <v>773</v>
      </c>
      <c r="D156" s="300"/>
      <c r="E156" s="300"/>
      <c r="F156" s="353" t="s">
        <v>760</v>
      </c>
      <c r="G156" s="300"/>
      <c r="H156" s="352" t="s">
        <v>794</v>
      </c>
      <c r="I156" s="352" t="s">
        <v>756</v>
      </c>
      <c r="J156" s="352">
        <v>50</v>
      </c>
      <c r="K156" s="348"/>
    </row>
    <row r="157" s="1" customFormat="1" ht="15" customHeight="1">
      <c r="B157" s="325"/>
      <c r="C157" s="352" t="s">
        <v>781</v>
      </c>
      <c r="D157" s="300"/>
      <c r="E157" s="300"/>
      <c r="F157" s="353" t="s">
        <v>760</v>
      </c>
      <c r="G157" s="300"/>
      <c r="H157" s="352" t="s">
        <v>794</v>
      </c>
      <c r="I157" s="352" t="s">
        <v>756</v>
      </c>
      <c r="J157" s="352">
        <v>50</v>
      </c>
      <c r="K157" s="348"/>
    </row>
    <row r="158" s="1" customFormat="1" ht="15" customHeight="1">
      <c r="B158" s="325"/>
      <c r="C158" s="352" t="s">
        <v>779</v>
      </c>
      <c r="D158" s="300"/>
      <c r="E158" s="300"/>
      <c r="F158" s="353" t="s">
        <v>760</v>
      </c>
      <c r="G158" s="300"/>
      <c r="H158" s="352" t="s">
        <v>794</v>
      </c>
      <c r="I158" s="352" t="s">
        <v>756</v>
      </c>
      <c r="J158" s="352">
        <v>50</v>
      </c>
      <c r="K158" s="348"/>
    </row>
    <row r="159" s="1" customFormat="1" ht="15" customHeight="1">
      <c r="B159" s="325"/>
      <c r="C159" s="352" t="s">
        <v>87</v>
      </c>
      <c r="D159" s="300"/>
      <c r="E159" s="300"/>
      <c r="F159" s="353" t="s">
        <v>754</v>
      </c>
      <c r="G159" s="300"/>
      <c r="H159" s="352" t="s">
        <v>816</v>
      </c>
      <c r="I159" s="352" t="s">
        <v>756</v>
      </c>
      <c r="J159" s="352" t="s">
        <v>817</v>
      </c>
      <c r="K159" s="348"/>
    </row>
    <row r="160" s="1" customFormat="1" ht="15" customHeight="1">
      <c r="B160" s="325"/>
      <c r="C160" s="352" t="s">
        <v>818</v>
      </c>
      <c r="D160" s="300"/>
      <c r="E160" s="300"/>
      <c r="F160" s="353" t="s">
        <v>754</v>
      </c>
      <c r="G160" s="300"/>
      <c r="H160" s="352" t="s">
        <v>819</v>
      </c>
      <c r="I160" s="352" t="s">
        <v>789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820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748</v>
      </c>
      <c r="D166" s="315"/>
      <c r="E166" s="315"/>
      <c r="F166" s="315" t="s">
        <v>749</v>
      </c>
      <c r="G166" s="357"/>
      <c r="H166" s="358" t="s">
        <v>51</v>
      </c>
      <c r="I166" s="358" t="s">
        <v>54</v>
      </c>
      <c r="J166" s="315" t="s">
        <v>750</v>
      </c>
      <c r="K166" s="292"/>
    </row>
    <row r="167" s="1" customFormat="1" ht="17.25" customHeight="1">
      <c r="B167" s="293"/>
      <c r="C167" s="317" t="s">
        <v>751</v>
      </c>
      <c r="D167" s="317"/>
      <c r="E167" s="317"/>
      <c r="F167" s="318" t="s">
        <v>752</v>
      </c>
      <c r="G167" s="359"/>
      <c r="H167" s="360"/>
      <c r="I167" s="360"/>
      <c r="J167" s="317" t="s">
        <v>753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757</v>
      </c>
      <c r="D169" s="300"/>
      <c r="E169" s="300"/>
      <c r="F169" s="323" t="s">
        <v>754</v>
      </c>
      <c r="G169" s="300"/>
      <c r="H169" s="300" t="s">
        <v>794</v>
      </c>
      <c r="I169" s="300" t="s">
        <v>756</v>
      </c>
      <c r="J169" s="300">
        <v>120</v>
      </c>
      <c r="K169" s="348"/>
    </row>
    <row r="170" s="1" customFormat="1" ht="15" customHeight="1">
      <c r="B170" s="325"/>
      <c r="C170" s="300" t="s">
        <v>803</v>
      </c>
      <c r="D170" s="300"/>
      <c r="E170" s="300"/>
      <c r="F170" s="323" t="s">
        <v>754</v>
      </c>
      <c r="G170" s="300"/>
      <c r="H170" s="300" t="s">
        <v>804</v>
      </c>
      <c r="I170" s="300" t="s">
        <v>756</v>
      </c>
      <c r="J170" s="300" t="s">
        <v>805</v>
      </c>
      <c r="K170" s="348"/>
    </row>
    <row r="171" s="1" customFormat="1" ht="15" customHeight="1">
      <c r="B171" s="325"/>
      <c r="C171" s="300" t="s">
        <v>702</v>
      </c>
      <c r="D171" s="300"/>
      <c r="E171" s="300"/>
      <c r="F171" s="323" t="s">
        <v>754</v>
      </c>
      <c r="G171" s="300"/>
      <c r="H171" s="300" t="s">
        <v>821</v>
      </c>
      <c r="I171" s="300" t="s">
        <v>756</v>
      </c>
      <c r="J171" s="300" t="s">
        <v>805</v>
      </c>
      <c r="K171" s="348"/>
    </row>
    <row r="172" s="1" customFormat="1" ht="15" customHeight="1">
      <c r="B172" s="325"/>
      <c r="C172" s="300" t="s">
        <v>759</v>
      </c>
      <c r="D172" s="300"/>
      <c r="E172" s="300"/>
      <c r="F172" s="323" t="s">
        <v>760</v>
      </c>
      <c r="G172" s="300"/>
      <c r="H172" s="300" t="s">
        <v>821</v>
      </c>
      <c r="I172" s="300" t="s">
        <v>756</v>
      </c>
      <c r="J172" s="300">
        <v>50</v>
      </c>
      <c r="K172" s="348"/>
    </row>
    <row r="173" s="1" customFormat="1" ht="15" customHeight="1">
      <c r="B173" s="325"/>
      <c r="C173" s="300" t="s">
        <v>762</v>
      </c>
      <c r="D173" s="300"/>
      <c r="E173" s="300"/>
      <c r="F173" s="323" t="s">
        <v>754</v>
      </c>
      <c r="G173" s="300"/>
      <c r="H173" s="300" t="s">
        <v>821</v>
      </c>
      <c r="I173" s="300" t="s">
        <v>764</v>
      </c>
      <c r="J173" s="300"/>
      <c r="K173" s="348"/>
    </row>
    <row r="174" s="1" customFormat="1" ht="15" customHeight="1">
      <c r="B174" s="325"/>
      <c r="C174" s="300" t="s">
        <v>773</v>
      </c>
      <c r="D174" s="300"/>
      <c r="E174" s="300"/>
      <c r="F174" s="323" t="s">
        <v>760</v>
      </c>
      <c r="G174" s="300"/>
      <c r="H174" s="300" t="s">
        <v>821</v>
      </c>
      <c r="I174" s="300" t="s">
        <v>756</v>
      </c>
      <c r="J174" s="300">
        <v>50</v>
      </c>
      <c r="K174" s="348"/>
    </row>
    <row r="175" s="1" customFormat="1" ht="15" customHeight="1">
      <c r="B175" s="325"/>
      <c r="C175" s="300" t="s">
        <v>781</v>
      </c>
      <c r="D175" s="300"/>
      <c r="E175" s="300"/>
      <c r="F175" s="323" t="s">
        <v>760</v>
      </c>
      <c r="G175" s="300"/>
      <c r="H175" s="300" t="s">
        <v>821</v>
      </c>
      <c r="I175" s="300" t="s">
        <v>756</v>
      </c>
      <c r="J175" s="300">
        <v>50</v>
      </c>
      <c r="K175" s="348"/>
    </row>
    <row r="176" s="1" customFormat="1" ht="15" customHeight="1">
      <c r="B176" s="325"/>
      <c r="C176" s="300" t="s">
        <v>779</v>
      </c>
      <c r="D176" s="300"/>
      <c r="E176" s="300"/>
      <c r="F176" s="323" t="s">
        <v>760</v>
      </c>
      <c r="G176" s="300"/>
      <c r="H176" s="300" t="s">
        <v>821</v>
      </c>
      <c r="I176" s="300" t="s">
        <v>756</v>
      </c>
      <c r="J176" s="300">
        <v>50</v>
      </c>
      <c r="K176" s="348"/>
    </row>
    <row r="177" s="1" customFormat="1" ht="15" customHeight="1">
      <c r="B177" s="325"/>
      <c r="C177" s="300" t="s">
        <v>93</v>
      </c>
      <c r="D177" s="300"/>
      <c r="E177" s="300"/>
      <c r="F177" s="323" t="s">
        <v>754</v>
      </c>
      <c r="G177" s="300"/>
      <c r="H177" s="300" t="s">
        <v>822</v>
      </c>
      <c r="I177" s="300" t="s">
        <v>823</v>
      </c>
      <c r="J177" s="300"/>
      <c r="K177" s="348"/>
    </row>
    <row r="178" s="1" customFormat="1" ht="15" customHeight="1">
      <c r="B178" s="325"/>
      <c r="C178" s="300" t="s">
        <v>54</v>
      </c>
      <c r="D178" s="300"/>
      <c r="E178" s="300"/>
      <c r="F178" s="323" t="s">
        <v>754</v>
      </c>
      <c r="G178" s="300"/>
      <c r="H178" s="300" t="s">
        <v>824</v>
      </c>
      <c r="I178" s="300" t="s">
        <v>825</v>
      </c>
      <c r="J178" s="300">
        <v>1</v>
      </c>
      <c r="K178" s="348"/>
    </row>
    <row r="179" s="1" customFormat="1" ht="15" customHeight="1">
      <c r="B179" s="325"/>
      <c r="C179" s="300" t="s">
        <v>50</v>
      </c>
      <c r="D179" s="300"/>
      <c r="E179" s="300"/>
      <c r="F179" s="323" t="s">
        <v>754</v>
      </c>
      <c r="G179" s="300"/>
      <c r="H179" s="300" t="s">
        <v>826</v>
      </c>
      <c r="I179" s="300" t="s">
        <v>756</v>
      </c>
      <c r="J179" s="300">
        <v>20</v>
      </c>
      <c r="K179" s="348"/>
    </row>
    <row r="180" s="1" customFormat="1" ht="15" customHeight="1">
      <c r="B180" s="325"/>
      <c r="C180" s="300" t="s">
        <v>51</v>
      </c>
      <c r="D180" s="300"/>
      <c r="E180" s="300"/>
      <c r="F180" s="323" t="s">
        <v>754</v>
      </c>
      <c r="G180" s="300"/>
      <c r="H180" s="300" t="s">
        <v>827</v>
      </c>
      <c r="I180" s="300" t="s">
        <v>756</v>
      </c>
      <c r="J180" s="300">
        <v>255</v>
      </c>
      <c r="K180" s="348"/>
    </row>
    <row r="181" s="1" customFormat="1" ht="15" customHeight="1">
      <c r="B181" s="325"/>
      <c r="C181" s="300" t="s">
        <v>94</v>
      </c>
      <c r="D181" s="300"/>
      <c r="E181" s="300"/>
      <c r="F181" s="323" t="s">
        <v>754</v>
      </c>
      <c r="G181" s="300"/>
      <c r="H181" s="300" t="s">
        <v>718</v>
      </c>
      <c r="I181" s="300" t="s">
        <v>756</v>
      </c>
      <c r="J181" s="300">
        <v>10</v>
      </c>
      <c r="K181" s="348"/>
    </row>
    <row r="182" s="1" customFormat="1" ht="15" customHeight="1">
      <c r="B182" s="325"/>
      <c r="C182" s="300" t="s">
        <v>95</v>
      </c>
      <c r="D182" s="300"/>
      <c r="E182" s="300"/>
      <c r="F182" s="323" t="s">
        <v>754</v>
      </c>
      <c r="G182" s="300"/>
      <c r="H182" s="300" t="s">
        <v>828</v>
      </c>
      <c r="I182" s="300" t="s">
        <v>789</v>
      </c>
      <c r="J182" s="300"/>
      <c r="K182" s="348"/>
    </row>
    <row r="183" s="1" customFormat="1" ht="15" customHeight="1">
      <c r="B183" s="325"/>
      <c r="C183" s="300" t="s">
        <v>829</v>
      </c>
      <c r="D183" s="300"/>
      <c r="E183" s="300"/>
      <c r="F183" s="323" t="s">
        <v>754</v>
      </c>
      <c r="G183" s="300"/>
      <c r="H183" s="300" t="s">
        <v>830</v>
      </c>
      <c r="I183" s="300" t="s">
        <v>789</v>
      </c>
      <c r="J183" s="300"/>
      <c r="K183" s="348"/>
    </row>
    <row r="184" s="1" customFormat="1" ht="15" customHeight="1">
      <c r="B184" s="325"/>
      <c r="C184" s="300" t="s">
        <v>818</v>
      </c>
      <c r="D184" s="300"/>
      <c r="E184" s="300"/>
      <c r="F184" s="323" t="s">
        <v>754</v>
      </c>
      <c r="G184" s="300"/>
      <c r="H184" s="300" t="s">
        <v>831</v>
      </c>
      <c r="I184" s="300" t="s">
        <v>789</v>
      </c>
      <c r="J184" s="300"/>
      <c r="K184" s="348"/>
    </row>
    <row r="185" s="1" customFormat="1" ht="15" customHeight="1">
      <c r="B185" s="325"/>
      <c r="C185" s="300" t="s">
        <v>97</v>
      </c>
      <c r="D185" s="300"/>
      <c r="E185" s="300"/>
      <c r="F185" s="323" t="s">
        <v>760</v>
      </c>
      <c r="G185" s="300"/>
      <c r="H185" s="300" t="s">
        <v>832</v>
      </c>
      <c r="I185" s="300" t="s">
        <v>756</v>
      </c>
      <c r="J185" s="300">
        <v>50</v>
      </c>
      <c r="K185" s="348"/>
    </row>
    <row r="186" s="1" customFormat="1" ht="15" customHeight="1">
      <c r="B186" s="325"/>
      <c r="C186" s="300" t="s">
        <v>833</v>
      </c>
      <c r="D186" s="300"/>
      <c r="E186" s="300"/>
      <c r="F186" s="323" t="s">
        <v>760</v>
      </c>
      <c r="G186" s="300"/>
      <c r="H186" s="300" t="s">
        <v>834</v>
      </c>
      <c r="I186" s="300" t="s">
        <v>835</v>
      </c>
      <c r="J186" s="300"/>
      <c r="K186" s="348"/>
    </row>
    <row r="187" s="1" customFormat="1" ht="15" customHeight="1">
      <c r="B187" s="325"/>
      <c r="C187" s="300" t="s">
        <v>836</v>
      </c>
      <c r="D187" s="300"/>
      <c r="E187" s="300"/>
      <c r="F187" s="323" t="s">
        <v>760</v>
      </c>
      <c r="G187" s="300"/>
      <c r="H187" s="300" t="s">
        <v>837</v>
      </c>
      <c r="I187" s="300" t="s">
        <v>835</v>
      </c>
      <c r="J187" s="300"/>
      <c r="K187" s="348"/>
    </row>
    <row r="188" s="1" customFormat="1" ht="15" customHeight="1">
      <c r="B188" s="325"/>
      <c r="C188" s="300" t="s">
        <v>838</v>
      </c>
      <c r="D188" s="300"/>
      <c r="E188" s="300"/>
      <c r="F188" s="323" t="s">
        <v>760</v>
      </c>
      <c r="G188" s="300"/>
      <c r="H188" s="300" t="s">
        <v>839</v>
      </c>
      <c r="I188" s="300" t="s">
        <v>835</v>
      </c>
      <c r="J188" s="300"/>
      <c r="K188" s="348"/>
    </row>
    <row r="189" s="1" customFormat="1" ht="15" customHeight="1">
      <c r="B189" s="325"/>
      <c r="C189" s="361" t="s">
        <v>840</v>
      </c>
      <c r="D189" s="300"/>
      <c r="E189" s="300"/>
      <c r="F189" s="323" t="s">
        <v>760</v>
      </c>
      <c r="G189" s="300"/>
      <c r="H189" s="300" t="s">
        <v>841</v>
      </c>
      <c r="I189" s="300" t="s">
        <v>842</v>
      </c>
      <c r="J189" s="362" t="s">
        <v>843</v>
      </c>
      <c r="K189" s="348"/>
    </row>
    <row r="190" s="1" customFormat="1" ht="15" customHeight="1">
      <c r="B190" s="325"/>
      <c r="C190" s="361" t="s">
        <v>39</v>
      </c>
      <c r="D190" s="300"/>
      <c r="E190" s="300"/>
      <c r="F190" s="323" t="s">
        <v>754</v>
      </c>
      <c r="G190" s="300"/>
      <c r="H190" s="297" t="s">
        <v>844</v>
      </c>
      <c r="I190" s="300" t="s">
        <v>845</v>
      </c>
      <c r="J190" s="300"/>
      <c r="K190" s="348"/>
    </row>
    <row r="191" s="1" customFormat="1" ht="15" customHeight="1">
      <c r="B191" s="325"/>
      <c r="C191" s="361" t="s">
        <v>846</v>
      </c>
      <c r="D191" s="300"/>
      <c r="E191" s="300"/>
      <c r="F191" s="323" t="s">
        <v>754</v>
      </c>
      <c r="G191" s="300"/>
      <c r="H191" s="300" t="s">
        <v>847</v>
      </c>
      <c r="I191" s="300" t="s">
        <v>789</v>
      </c>
      <c r="J191" s="300"/>
      <c r="K191" s="348"/>
    </row>
    <row r="192" s="1" customFormat="1" ht="15" customHeight="1">
      <c r="B192" s="325"/>
      <c r="C192" s="361" t="s">
        <v>848</v>
      </c>
      <c r="D192" s="300"/>
      <c r="E192" s="300"/>
      <c r="F192" s="323" t="s">
        <v>754</v>
      </c>
      <c r="G192" s="300"/>
      <c r="H192" s="300" t="s">
        <v>849</v>
      </c>
      <c r="I192" s="300" t="s">
        <v>789</v>
      </c>
      <c r="J192" s="300"/>
      <c r="K192" s="348"/>
    </row>
    <row r="193" s="1" customFormat="1" ht="15" customHeight="1">
      <c r="B193" s="325"/>
      <c r="C193" s="361" t="s">
        <v>850</v>
      </c>
      <c r="D193" s="300"/>
      <c r="E193" s="300"/>
      <c r="F193" s="323" t="s">
        <v>760</v>
      </c>
      <c r="G193" s="300"/>
      <c r="H193" s="300" t="s">
        <v>851</v>
      </c>
      <c r="I193" s="300" t="s">
        <v>789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852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853</v>
      </c>
      <c r="D200" s="364"/>
      <c r="E200" s="364"/>
      <c r="F200" s="364" t="s">
        <v>854</v>
      </c>
      <c r="G200" s="365"/>
      <c r="H200" s="364" t="s">
        <v>855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845</v>
      </c>
      <c r="D202" s="300"/>
      <c r="E202" s="300"/>
      <c r="F202" s="323" t="s">
        <v>40</v>
      </c>
      <c r="G202" s="300"/>
      <c r="H202" s="300" t="s">
        <v>856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41</v>
      </c>
      <c r="G203" s="300"/>
      <c r="H203" s="300" t="s">
        <v>857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44</v>
      </c>
      <c r="G204" s="300"/>
      <c r="H204" s="300" t="s">
        <v>858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42</v>
      </c>
      <c r="G205" s="300"/>
      <c r="H205" s="300" t="s">
        <v>859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43</v>
      </c>
      <c r="G206" s="300"/>
      <c r="H206" s="300" t="s">
        <v>860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801</v>
      </c>
      <c r="D208" s="300"/>
      <c r="E208" s="300"/>
      <c r="F208" s="323" t="s">
        <v>76</v>
      </c>
      <c r="G208" s="300"/>
      <c r="H208" s="300" t="s">
        <v>861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696</v>
      </c>
      <c r="G209" s="300"/>
      <c r="H209" s="300" t="s">
        <v>697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694</v>
      </c>
      <c r="G210" s="300"/>
      <c r="H210" s="300" t="s">
        <v>862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698</v>
      </c>
      <c r="G211" s="361"/>
      <c r="H211" s="352" t="s">
        <v>699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700</v>
      </c>
      <c r="G212" s="361"/>
      <c r="H212" s="352" t="s">
        <v>863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825</v>
      </c>
      <c r="D214" s="300"/>
      <c r="E214" s="300"/>
      <c r="F214" s="323">
        <v>1</v>
      </c>
      <c r="G214" s="361"/>
      <c r="H214" s="352" t="s">
        <v>864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865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866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867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2022-06-21T05:53:38Z</dcterms:created>
  <dcterms:modified xsi:type="dcterms:W3CDTF">2022-06-21T05:53:44Z</dcterms:modified>
</cp:coreProperties>
</file>